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80" windowHeight="8835" activeTab="2"/>
  </bookViews>
  <sheets>
    <sheet name="data" sheetId="1" r:id="rId1"/>
    <sheet name="HousePrices" sheetId="3" r:id="rId2"/>
    <sheet name="DataForEviews" sheetId="4" r:id="rId3"/>
  </sheets>
  <externalReferences>
    <externalReference r:id="rId4"/>
  </externalReferences>
  <definedNames>
    <definedName name="_xlnm.Print_Area" localSheetId="0">data!$L$3:$L$26</definedName>
  </definedNames>
  <calcPr calcId="125725" iterate="1" iterateCount="50"/>
</workbook>
</file>

<file path=xl/calcChain.xml><?xml version="1.0" encoding="utf-8"?>
<calcChain xmlns="http://schemas.openxmlformats.org/spreadsheetml/2006/main">
  <c r="C4" i="3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3"/>
  <c r="C3" i="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2"/>
  <c r="I4" i="3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3"/>
  <c r="B3" i="4"/>
  <c r="D3"/>
  <c r="E3"/>
  <c r="B4"/>
  <c r="D4"/>
  <c r="E4"/>
  <c r="B5"/>
  <c r="D5"/>
  <c r="E5"/>
  <c r="B6"/>
  <c r="D6"/>
  <c r="E6"/>
  <c r="B7"/>
  <c r="D7"/>
  <c r="E7"/>
  <c r="B8"/>
  <c r="D8"/>
  <c r="E8"/>
  <c r="B9"/>
  <c r="D9"/>
  <c r="E9"/>
  <c r="B10"/>
  <c r="D10"/>
  <c r="E10"/>
  <c r="B11"/>
  <c r="D11"/>
  <c r="E11"/>
  <c r="B12"/>
  <c r="D12"/>
  <c r="E12"/>
  <c r="B13"/>
  <c r="D13"/>
  <c r="E13"/>
  <c r="B14"/>
  <c r="D14"/>
  <c r="E14"/>
  <c r="B15"/>
  <c r="D15"/>
  <c r="E15"/>
  <c r="B16"/>
  <c r="D16"/>
  <c r="E16"/>
  <c r="B17"/>
  <c r="D17"/>
  <c r="E17"/>
  <c r="B18"/>
  <c r="D18"/>
  <c r="E18"/>
  <c r="B19"/>
  <c r="D19"/>
  <c r="E19"/>
  <c r="B20"/>
  <c r="D20"/>
  <c r="E20"/>
  <c r="B21"/>
  <c r="D21"/>
  <c r="E21"/>
  <c r="B22"/>
  <c r="D22"/>
  <c r="E22"/>
  <c r="B23"/>
  <c r="D23"/>
  <c r="E23"/>
  <c r="B24"/>
  <c r="D24"/>
  <c r="E24"/>
  <c r="B25"/>
  <c r="D25"/>
  <c r="E25"/>
  <c r="B26"/>
  <c r="D26"/>
  <c r="E26"/>
  <c r="B27"/>
  <c r="D27"/>
  <c r="E27"/>
  <c r="B28"/>
  <c r="D28"/>
  <c r="E28"/>
  <c r="B29"/>
  <c r="D29"/>
  <c r="E29"/>
  <c r="B30"/>
  <c r="D30"/>
  <c r="E30"/>
  <c r="B31"/>
  <c r="D31"/>
  <c r="E31"/>
  <c r="B32"/>
  <c r="D32"/>
  <c r="E32"/>
  <c r="B33"/>
  <c r="D33"/>
  <c r="E33"/>
  <c r="B34"/>
  <c r="D34"/>
  <c r="E34"/>
  <c r="B35"/>
  <c r="D35"/>
  <c r="E35"/>
  <c r="B36"/>
  <c r="D36"/>
  <c r="E36"/>
  <c r="B37"/>
  <c r="D37"/>
  <c r="E37"/>
  <c r="B38"/>
  <c r="D38"/>
  <c r="E38"/>
  <c r="B39"/>
  <c r="D39"/>
  <c r="E39"/>
  <c r="B40"/>
  <c r="D40"/>
  <c r="E40"/>
  <c r="B41"/>
  <c r="D41"/>
  <c r="E41"/>
  <c r="B42"/>
  <c r="D42"/>
  <c r="E42"/>
  <c r="B43"/>
  <c r="D43"/>
  <c r="E43"/>
  <c r="B44"/>
  <c r="D44"/>
  <c r="E44"/>
  <c r="B45"/>
  <c r="D45"/>
  <c r="E45"/>
  <c r="B46"/>
  <c r="D46"/>
  <c r="E46"/>
  <c r="B47"/>
  <c r="D47"/>
  <c r="E47"/>
  <c r="B48"/>
  <c r="D48"/>
  <c r="E48"/>
  <c r="B49"/>
  <c r="D49"/>
  <c r="E49"/>
  <c r="B50"/>
  <c r="D50"/>
  <c r="E50"/>
  <c r="B51"/>
  <c r="D51"/>
  <c r="E51"/>
  <c r="B52"/>
  <c r="D52"/>
  <c r="E52"/>
  <c r="B53"/>
  <c r="D53"/>
  <c r="E53"/>
  <c r="B54"/>
  <c r="D54"/>
  <c r="E54"/>
  <c r="B55"/>
  <c r="D55"/>
  <c r="E55"/>
  <c r="B56"/>
  <c r="D56"/>
  <c r="E56"/>
  <c r="B57"/>
  <c r="D57"/>
  <c r="E57"/>
  <c r="B58"/>
  <c r="D58"/>
  <c r="E58"/>
  <c r="B59"/>
  <c r="D59"/>
  <c r="E59"/>
  <c r="B60"/>
  <c r="D60"/>
  <c r="E60"/>
  <c r="B61"/>
  <c r="D61"/>
  <c r="E61"/>
  <c r="B62"/>
  <c r="D62"/>
  <c r="E62"/>
  <c r="B63"/>
  <c r="D63"/>
  <c r="E63"/>
  <c r="B64"/>
  <c r="D64"/>
  <c r="E64"/>
  <c r="B65"/>
  <c r="D65"/>
  <c r="E65"/>
  <c r="B66"/>
  <c r="D66"/>
  <c r="E66"/>
  <c r="B67"/>
  <c r="D67"/>
  <c r="E67"/>
  <c r="B68"/>
  <c r="D68"/>
  <c r="E68"/>
  <c r="B69"/>
  <c r="D69"/>
  <c r="E69"/>
  <c r="B70"/>
  <c r="D70"/>
  <c r="E70"/>
  <c r="B71"/>
  <c r="D71"/>
  <c r="E71"/>
  <c r="B72"/>
  <c r="D72"/>
  <c r="E72"/>
  <c r="B73"/>
  <c r="D73"/>
  <c r="E73"/>
  <c r="B74"/>
  <c r="D74"/>
  <c r="E74"/>
  <c r="B75"/>
  <c r="D75"/>
  <c r="E75"/>
  <c r="B76"/>
  <c r="D76"/>
  <c r="E76"/>
  <c r="B77"/>
  <c r="D77"/>
  <c r="E77"/>
  <c r="B78"/>
  <c r="D78"/>
  <c r="E78"/>
  <c r="B79"/>
  <c r="D79"/>
  <c r="E79"/>
  <c r="B80"/>
  <c r="D80"/>
  <c r="E80"/>
  <c r="B81"/>
  <c r="D81"/>
  <c r="E81"/>
  <c r="B82"/>
  <c r="D82"/>
  <c r="E82"/>
  <c r="B83"/>
  <c r="D83"/>
  <c r="E83"/>
  <c r="B84"/>
  <c r="D84"/>
  <c r="E84"/>
  <c r="B85"/>
  <c r="D85"/>
  <c r="E85"/>
  <c r="B86"/>
  <c r="D86"/>
  <c r="E86"/>
  <c r="B87"/>
  <c r="D87"/>
  <c r="E87"/>
  <c r="B88"/>
  <c r="D88"/>
  <c r="E88"/>
  <c r="B89"/>
  <c r="D89"/>
  <c r="E89"/>
  <c r="B90"/>
  <c r="D90"/>
  <c r="E90"/>
  <c r="B91"/>
  <c r="D91"/>
  <c r="E91"/>
  <c r="B92"/>
  <c r="D92"/>
  <c r="E92"/>
  <c r="B93"/>
  <c r="D93"/>
  <c r="E93"/>
  <c r="B94"/>
  <c r="D94"/>
  <c r="E94"/>
  <c r="B95"/>
  <c r="D95"/>
  <c r="E95"/>
  <c r="B96"/>
  <c r="D96"/>
  <c r="E96"/>
  <c r="B97"/>
  <c r="D97"/>
  <c r="E97"/>
  <c r="B98"/>
  <c r="D98"/>
  <c r="E98"/>
  <c r="B99"/>
  <c r="D99"/>
  <c r="E99"/>
  <c r="B100"/>
  <c r="D100"/>
  <c r="E100"/>
  <c r="B101"/>
  <c r="D101"/>
  <c r="E101"/>
  <c r="B102"/>
  <c r="D102"/>
  <c r="E102"/>
  <c r="B103"/>
  <c r="D103"/>
  <c r="E103"/>
  <c r="B104"/>
  <c r="D104"/>
  <c r="E104"/>
  <c r="B105"/>
  <c r="D105"/>
  <c r="E105"/>
  <c r="E2"/>
  <c r="D2"/>
  <c r="B2"/>
  <c r="V8" i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160" s="1"/>
  <c r="V161" s="1"/>
  <c r="V162" s="1"/>
  <c r="V163" s="1"/>
  <c r="V164" s="1"/>
  <c r="V165" s="1"/>
  <c r="V166" s="1"/>
  <c r="V167" s="1"/>
  <c r="V168" s="1"/>
  <c r="V169" s="1"/>
  <c r="V170" s="1"/>
  <c r="V171" s="1"/>
  <c r="V172" s="1"/>
  <c r="V173" s="1"/>
  <c r="V174" s="1"/>
  <c r="V175" s="1"/>
  <c r="V176" s="1"/>
  <c r="V177" s="1"/>
  <c r="V178" s="1"/>
  <c r="V179" s="1"/>
  <c r="V180" s="1"/>
  <c r="V181" s="1"/>
  <c r="V182" s="1"/>
  <c r="V183" s="1"/>
  <c r="V184" s="1"/>
  <c r="V185" s="1"/>
  <c r="V186" s="1"/>
  <c r="V187" s="1"/>
  <c r="V188" s="1"/>
  <c r="V189" s="1"/>
  <c r="V190" s="1"/>
  <c r="V191" s="1"/>
  <c r="V192" s="1"/>
  <c r="V193" s="1"/>
  <c r="V194" s="1"/>
  <c r="V195" s="1"/>
  <c r="V196" s="1"/>
  <c r="V197" s="1"/>
  <c r="V198" s="1"/>
  <c r="V199" s="1"/>
  <c r="V200" s="1"/>
  <c r="V201" s="1"/>
  <c r="V202" s="1"/>
  <c r="V203" s="1"/>
  <c r="V204" s="1"/>
  <c r="V205" s="1"/>
  <c r="V206" s="1"/>
  <c r="V207" s="1"/>
  <c r="V208" s="1"/>
  <c r="V209" s="1"/>
  <c r="V210" s="1"/>
  <c r="V211" s="1"/>
  <c r="V212" s="1"/>
  <c r="V213" s="1"/>
  <c r="V214" s="1"/>
  <c r="V215" s="1"/>
  <c r="V216" s="1"/>
  <c r="V217" s="1"/>
  <c r="V218" s="1"/>
  <c r="V219" s="1"/>
  <c r="V220" s="1"/>
  <c r="V221" s="1"/>
  <c r="V222" s="1"/>
  <c r="V223" s="1"/>
  <c r="V224" s="1"/>
  <c r="V225" s="1"/>
  <c r="V226" s="1"/>
  <c r="V227" s="1"/>
  <c r="V228" s="1"/>
  <c r="V229" s="1"/>
  <c r="V230" s="1"/>
  <c r="V231" s="1"/>
  <c r="V232" s="1"/>
  <c r="V233" s="1"/>
  <c r="V234" s="1"/>
  <c r="V235" s="1"/>
  <c r="V236" s="1"/>
  <c r="G5"/>
  <c r="J5"/>
  <c r="N5"/>
  <c r="O5"/>
  <c r="P5"/>
  <c r="Q5"/>
  <c r="S5"/>
  <c r="T5"/>
  <c r="G6"/>
  <c r="J6"/>
  <c r="N6" s="1"/>
  <c r="O6"/>
  <c r="Q6"/>
  <c r="R6"/>
  <c r="S6"/>
  <c r="T6"/>
  <c r="G7"/>
  <c r="Q7" s="1"/>
  <c r="J7"/>
  <c r="N7"/>
  <c r="W7" s="1"/>
  <c r="O7"/>
  <c r="P7"/>
  <c r="R7"/>
  <c r="AA7" s="1"/>
  <c r="S7"/>
  <c r="T7"/>
  <c r="AC7" s="1"/>
  <c r="X7"/>
  <c r="AB7"/>
  <c r="G8"/>
  <c r="Q8" s="1"/>
  <c r="J8"/>
  <c r="N8"/>
  <c r="W8" s="1"/>
  <c r="O8"/>
  <c r="P8"/>
  <c r="Y8" s="1"/>
  <c r="R8"/>
  <c r="AA8" s="1"/>
  <c r="S8"/>
  <c r="T8"/>
  <c r="AC8" s="1"/>
  <c r="X8"/>
  <c r="AB8"/>
  <c r="G9"/>
  <c r="Q9" s="1"/>
  <c r="J9"/>
  <c r="N9"/>
  <c r="W9" s="1"/>
  <c r="O9"/>
  <c r="P9"/>
  <c r="Y9" s="1"/>
  <c r="R9"/>
  <c r="AA9" s="1"/>
  <c r="S9"/>
  <c r="T9"/>
  <c r="AC9" s="1"/>
  <c r="X9"/>
  <c r="AB9"/>
  <c r="G10"/>
  <c r="Q10" s="1"/>
  <c r="J10"/>
  <c r="N10"/>
  <c r="W10" s="1"/>
  <c r="O10"/>
  <c r="P10"/>
  <c r="Y10" s="1"/>
  <c r="R10"/>
  <c r="AA10" s="1"/>
  <c r="S10"/>
  <c r="T10"/>
  <c r="AC10" s="1"/>
  <c r="X10"/>
  <c r="AB10"/>
  <c r="G11"/>
  <c r="Q11" s="1"/>
  <c r="J11"/>
  <c r="N11"/>
  <c r="W11" s="1"/>
  <c r="O11"/>
  <c r="P11"/>
  <c r="Y11" s="1"/>
  <c r="R11"/>
  <c r="AA11" s="1"/>
  <c r="S11"/>
  <c r="T11"/>
  <c r="AC11" s="1"/>
  <c r="X11"/>
  <c r="AB11"/>
  <c r="G12"/>
  <c r="Q12" s="1"/>
  <c r="J12"/>
  <c r="N12"/>
  <c r="W12" s="1"/>
  <c r="O12"/>
  <c r="P12"/>
  <c r="Y12" s="1"/>
  <c r="R12"/>
  <c r="AA12" s="1"/>
  <c r="S12"/>
  <c r="T12"/>
  <c r="AC12" s="1"/>
  <c r="X12"/>
  <c r="AB12"/>
  <c r="G13"/>
  <c r="Q13" s="1"/>
  <c r="J13"/>
  <c r="N13"/>
  <c r="W13" s="1"/>
  <c r="O13"/>
  <c r="P13"/>
  <c r="Y13" s="1"/>
  <c r="R13"/>
  <c r="AA13" s="1"/>
  <c r="S13"/>
  <c r="T13"/>
  <c r="AC13" s="1"/>
  <c r="X13"/>
  <c r="AB13"/>
  <c r="G14"/>
  <c r="Q14" s="1"/>
  <c r="J14"/>
  <c r="N14"/>
  <c r="W14" s="1"/>
  <c r="O14"/>
  <c r="P14"/>
  <c r="Y14" s="1"/>
  <c r="R14"/>
  <c r="AA14" s="1"/>
  <c r="S14"/>
  <c r="T14"/>
  <c r="AC14" s="1"/>
  <c r="X14"/>
  <c r="AB14"/>
  <c r="G15"/>
  <c r="Q15" s="1"/>
  <c r="J15"/>
  <c r="N15"/>
  <c r="W15" s="1"/>
  <c r="O15"/>
  <c r="P15"/>
  <c r="Y15" s="1"/>
  <c r="R15"/>
  <c r="AA15" s="1"/>
  <c r="S15"/>
  <c r="T15"/>
  <c r="AC15" s="1"/>
  <c r="X15"/>
  <c r="AB15"/>
  <c r="G16"/>
  <c r="Q16" s="1"/>
  <c r="J16"/>
  <c r="N16"/>
  <c r="W16" s="1"/>
  <c r="O16"/>
  <c r="P16"/>
  <c r="Y16" s="1"/>
  <c r="R16"/>
  <c r="AA16" s="1"/>
  <c r="S16"/>
  <c r="T16"/>
  <c r="AC16" s="1"/>
  <c r="X16"/>
  <c r="AB16"/>
  <c r="G17"/>
  <c r="Q17" s="1"/>
  <c r="J17"/>
  <c r="N17"/>
  <c r="W17" s="1"/>
  <c r="O17"/>
  <c r="P17"/>
  <c r="Y17" s="1"/>
  <c r="R17"/>
  <c r="AA17" s="1"/>
  <c r="S17"/>
  <c r="T17"/>
  <c r="AC17" s="1"/>
  <c r="X17"/>
  <c r="AB17"/>
  <c r="G18"/>
  <c r="Q18" s="1"/>
  <c r="J18"/>
  <c r="N18"/>
  <c r="W18" s="1"/>
  <c r="O18"/>
  <c r="P18"/>
  <c r="Y18" s="1"/>
  <c r="R18"/>
  <c r="AA18" s="1"/>
  <c r="S18"/>
  <c r="T18"/>
  <c r="AC18" s="1"/>
  <c r="X18"/>
  <c r="AB18"/>
  <c r="G19"/>
  <c r="Q19" s="1"/>
  <c r="J19"/>
  <c r="N19"/>
  <c r="W19" s="1"/>
  <c r="O19"/>
  <c r="P19"/>
  <c r="Y19" s="1"/>
  <c r="R19"/>
  <c r="AA19" s="1"/>
  <c r="S19"/>
  <c r="T19"/>
  <c r="AC19" s="1"/>
  <c r="X19"/>
  <c r="AB19"/>
  <c r="G20"/>
  <c r="Q20" s="1"/>
  <c r="J20"/>
  <c r="N20"/>
  <c r="W20" s="1"/>
  <c r="O20"/>
  <c r="P20"/>
  <c r="Y20" s="1"/>
  <c r="R20"/>
  <c r="AA20" s="1"/>
  <c r="S20"/>
  <c r="T20"/>
  <c r="AC20" s="1"/>
  <c r="X20"/>
  <c r="AB20"/>
  <c r="G21"/>
  <c r="Q21" s="1"/>
  <c r="J21"/>
  <c r="N21"/>
  <c r="W21" s="1"/>
  <c r="O21"/>
  <c r="P21"/>
  <c r="Y21" s="1"/>
  <c r="R21"/>
  <c r="AA21" s="1"/>
  <c r="S21"/>
  <c r="T21"/>
  <c r="AC21" s="1"/>
  <c r="X21"/>
  <c r="AB21"/>
  <c r="G22"/>
  <c r="Q22" s="1"/>
  <c r="J22"/>
  <c r="N22"/>
  <c r="W22" s="1"/>
  <c r="O22"/>
  <c r="P22"/>
  <c r="Y22" s="1"/>
  <c r="R22"/>
  <c r="AA22" s="1"/>
  <c r="S22"/>
  <c r="T22"/>
  <c r="AC22" s="1"/>
  <c r="X22"/>
  <c r="AB22"/>
  <c r="G23"/>
  <c r="Q23" s="1"/>
  <c r="J23"/>
  <c r="N23"/>
  <c r="W23" s="1"/>
  <c r="O23"/>
  <c r="P23"/>
  <c r="Y23" s="1"/>
  <c r="R23"/>
  <c r="AA23" s="1"/>
  <c r="S23"/>
  <c r="T23"/>
  <c r="AC23" s="1"/>
  <c r="X23"/>
  <c r="AB23"/>
  <c r="G24"/>
  <c r="Q24" s="1"/>
  <c r="J24"/>
  <c r="N24"/>
  <c r="W24" s="1"/>
  <c r="O24"/>
  <c r="P24"/>
  <c r="Y24" s="1"/>
  <c r="R24"/>
  <c r="AA24" s="1"/>
  <c r="S24"/>
  <c r="T24"/>
  <c r="AC24" s="1"/>
  <c r="X24"/>
  <c r="AB24"/>
  <c r="G25"/>
  <c r="Q25" s="1"/>
  <c r="J25"/>
  <c r="N25"/>
  <c r="W25" s="1"/>
  <c r="O25"/>
  <c r="P25"/>
  <c r="Y25" s="1"/>
  <c r="R25"/>
  <c r="AA25" s="1"/>
  <c r="S25"/>
  <c r="T25"/>
  <c r="AC25" s="1"/>
  <c r="X25"/>
  <c r="AB25"/>
  <c r="G26"/>
  <c r="Q26" s="1"/>
  <c r="J26"/>
  <c r="N26"/>
  <c r="W26" s="1"/>
  <c r="O26"/>
  <c r="P26"/>
  <c r="Y26" s="1"/>
  <c r="R26"/>
  <c r="AA26" s="1"/>
  <c r="S26"/>
  <c r="T26"/>
  <c r="AC26" s="1"/>
  <c r="X26"/>
  <c r="AB26"/>
  <c r="G27"/>
  <c r="Q27" s="1"/>
  <c r="J27"/>
  <c r="N27"/>
  <c r="W27" s="1"/>
  <c r="O27"/>
  <c r="P27"/>
  <c r="Y27" s="1"/>
  <c r="R27"/>
  <c r="AA27" s="1"/>
  <c r="S27"/>
  <c r="T27"/>
  <c r="AC27" s="1"/>
  <c r="X27"/>
  <c r="AB27"/>
  <c r="G28"/>
  <c r="Q28" s="1"/>
  <c r="J28"/>
  <c r="N28"/>
  <c r="W28" s="1"/>
  <c r="O28"/>
  <c r="P28"/>
  <c r="Y28" s="1"/>
  <c r="R28"/>
  <c r="AA28" s="1"/>
  <c r="S28"/>
  <c r="T28"/>
  <c r="AC28" s="1"/>
  <c r="X28"/>
  <c r="AB28"/>
  <c r="G29"/>
  <c r="Q29" s="1"/>
  <c r="J29"/>
  <c r="N29"/>
  <c r="W29" s="1"/>
  <c r="O29"/>
  <c r="P29"/>
  <c r="R29"/>
  <c r="AA29" s="1"/>
  <c r="S29"/>
  <c r="T29"/>
  <c r="AC29" s="1"/>
  <c r="X29"/>
  <c r="AB29"/>
  <c r="G30"/>
  <c r="Q30" s="1"/>
  <c r="J30"/>
  <c r="N30"/>
  <c r="W30" s="1"/>
  <c r="O30"/>
  <c r="P30"/>
  <c r="Y30" s="1"/>
  <c r="R30"/>
  <c r="AA30" s="1"/>
  <c r="S30"/>
  <c r="T30"/>
  <c r="AC30" s="1"/>
  <c r="X30"/>
  <c r="AB30"/>
  <c r="G31"/>
  <c r="Q31" s="1"/>
  <c r="J31"/>
  <c r="N31"/>
  <c r="O31"/>
  <c r="P31"/>
  <c r="R31"/>
  <c r="AA31" s="1"/>
  <c r="S31"/>
  <c r="T31"/>
  <c r="AC31" s="1"/>
  <c r="X31"/>
  <c r="AB31"/>
  <c r="G32"/>
  <c r="Q32" s="1"/>
  <c r="J32"/>
  <c r="N32"/>
  <c r="W32" s="1"/>
  <c r="O32"/>
  <c r="P32"/>
  <c r="Y32" s="1"/>
  <c r="R32"/>
  <c r="AA32" s="1"/>
  <c r="S32"/>
  <c r="T32"/>
  <c r="AC32" s="1"/>
  <c r="X32"/>
  <c r="AB32"/>
  <c r="G33"/>
  <c r="Q33" s="1"/>
  <c r="J33"/>
  <c r="N33"/>
  <c r="O33"/>
  <c r="P33"/>
  <c r="R33"/>
  <c r="AA33" s="1"/>
  <c r="S33"/>
  <c r="T33"/>
  <c r="AC33" s="1"/>
  <c r="X33"/>
  <c r="AB33"/>
  <c r="G34"/>
  <c r="Q34" s="1"/>
  <c r="J34"/>
  <c r="N34"/>
  <c r="W34" s="1"/>
  <c r="O34"/>
  <c r="P34"/>
  <c r="Y34" s="1"/>
  <c r="R34"/>
  <c r="AA34" s="1"/>
  <c r="S34"/>
  <c r="T34"/>
  <c r="AC34" s="1"/>
  <c r="X34"/>
  <c r="AB34"/>
  <c r="G35"/>
  <c r="J35"/>
  <c r="N35" s="1"/>
  <c r="W35" s="1"/>
  <c r="O35"/>
  <c r="X35" s="1"/>
  <c r="Q35"/>
  <c r="R35"/>
  <c r="S35"/>
  <c r="AB35" s="1"/>
  <c r="T35"/>
  <c r="AA35"/>
  <c r="AC35"/>
  <c r="G36"/>
  <c r="J36"/>
  <c r="N36" s="1"/>
  <c r="W36" s="1"/>
  <c r="O36"/>
  <c r="X36" s="1"/>
  <c r="Q36"/>
  <c r="R36"/>
  <c r="S36"/>
  <c r="AB36" s="1"/>
  <c r="T36"/>
  <c r="AA36"/>
  <c r="AC36"/>
  <c r="G37"/>
  <c r="J37"/>
  <c r="N37" s="1"/>
  <c r="W37" s="1"/>
  <c r="O37"/>
  <c r="X37" s="1"/>
  <c r="Q37"/>
  <c r="R37"/>
  <c r="S37"/>
  <c r="AB37" s="1"/>
  <c r="T37"/>
  <c r="AA37"/>
  <c r="AC37"/>
  <c r="G38"/>
  <c r="J38"/>
  <c r="N38" s="1"/>
  <c r="O38"/>
  <c r="X38" s="1"/>
  <c r="Q38"/>
  <c r="R38"/>
  <c r="S38"/>
  <c r="AB38" s="1"/>
  <c r="T38"/>
  <c r="AA38"/>
  <c r="AC38"/>
  <c r="G39"/>
  <c r="J39"/>
  <c r="N39" s="1"/>
  <c r="W39" s="1"/>
  <c r="O39"/>
  <c r="X39" s="1"/>
  <c r="Q39"/>
  <c r="R39"/>
  <c r="S39"/>
  <c r="AB39" s="1"/>
  <c r="T39"/>
  <c r="AA39"/>
  <c r="AC39"/>
  <c r="G40"/>
  <c r="J40"/>
  <c r="N40" s="1"/>
  <c r="O40"/>
  <c r="X40" s="1"/>
  <c r="Q40"/>
  <c r="R40"/>
  <c r="S40"/>
  <c r="AB40" s="1"/>
  <c r="T40"/>
  <c r="AA40"/>
  <c r="AC40"/>
  <c r="G41"/>
  <c r="J41"/>
  <c r="N41" s="1"/>
  <c r="W41" s="1"/>
  <c r="O41"/>
  <c r="X41" s="1"/>
  <c r="Q41"/>
  <c r="R41"/>
  <c r="S41"/>
  <c r="AB41" s="1"/>
  <c r="T41"/>
  <c r="AA41"/>
  <c r="AC41"/>
  <c r="G42"/>
  <c r="J42"/>
  <c r="N42" s="1"/>
  <c r="O42"/>
  <c r="X42" s="1"/>
  <c r="Q42"/>
  <c r="R42"/>
  <c r="S42"/>
  <c r="AB42" s="1"/>
  <c r="T42"/>
  <c r="AA42"/>
  <c r="AC42"/>
  <c r="G43"/>
  <c r="J43"/>
  <c r="N43" s="1"/>
  <c r="W43" s="1"/>
  <c r="O43"/>
  <c r="X43" s="1"/>
  <c r="Q43"/>
  <c r="R43"/>
  <c r="S43"/>
  <c r="AB43" s="1"/>
  <c r="T43"/>
  <c r="AA43"/>
  <c r="AC43"/>
  <c r="G44"/>
  <c r="J44"/>
  <c r="N44" s="1"/>
  <c r="O44"/>
  <c r="X44" s="1"/>
  <c r="Q44"/>
  <c r="R44"/>
  <c r="S44"/>
  <c r="AB44" s="1"/>
  <c r="T44"/>
  <c r="AA44"/>
  <c r="AC44"/>
  <c r="G45"/>
  <c r="J45"/>
  <c r="N45" s="1"/>
  <c r="W45" s="1"/>
  <c r="O45"/>
  <c r="X45" s="1"/>
  <c r="Q45"/>
  <c r="R45"/>
  <c r="S45"/>
  <c r="AB45" s="1"/>
  <c r="T45"/>
  <c r="AA45"/>
  <c r="AC45"/>
  <c r="G46"/>
  <c r="J46"/>
  <c r="N46" s="1"/>
  <c r="O46"/>
  <c r="X46" s="1"/>
  <c r="Q46"/>
  <c r="R46"/>
  <c r="S46"/>
  <c r="AB46" s="1"/>
  <c r="T46"/>
  <c r="AA46"/>
  <c r="AC46"/>
  <c r="G47"/>
  <c r="J47"/>
  <c r="N47" s="1"/>
  <c r="W47" s="1"/>
  <c r="O47"/>
  <c r="X47" s="1"/>
  <c r="Q47"/>
  <c r="R47"/>
  <c r="S47"/>
  <c r="AB47" s="1"/>
  <c r="T47"/>
  <c r="AA47"/>
  <c r="AC47"/>
  <c r="G48"/>
  <c r="J48"/>
  <c r="N48" s="1"/>
  <c r="O48"/>
  <c r="X48" s="1"/>
  <c r="Q48"/>
  <c r="R48"/>
  <c r="S48"/>
  <c r="AB48" s="1"/>
  <c r="T48"/>
  <c r="AA48"/>
  <c r="AC48"/>
  <c r="G49"/>
  <c r="J49"/>
  <c r="N49" s="1"/>
  <c r="W49" s="1"/>
  <c r="O49"/>
  <c r="X49" s="1"/>
  <c r="Q49"/>
  <c r="R49"/>
  <c r="S49"/>
  <c r="AB49" s="1"/>
  <c r="T49"/>
  <c r="AA49"/>
  <c r="AC49"/>
  <c r="G50"/>
  <c r="J50"/>
  <c r="N50" s="1"/>
  <c r="O50"/>
  <c r="X50" s="1"/>
  <c r="Q50"/>
  <c r="R50"/>
  <c r="S50"/>
  <c r="AB50" s="1"/>
  <c r="T50"/>
  <c r="AA50"/>
  <c r="AC50"/>
  <c r="G51"/>
  <c r="J51"/>
  <c r="N51" s="1"/>
  <c r="W51" s="1"/>
  <c r="O51"/>
  <c r="X51" s="1"/>
  <c r="Q51"/>
  <c r="R51"/>
  <c r="S51"/>
  <c r="AB51" s="1"/>
  <c r="T51"/>
  <c r="AA51"/>
  <c r="AC51"/>
  <c r="G52"/>
  <c r="J52"/>
  <c r="N52" s="1"/>
  <c r="O52"/>
  <c r="X52" s="1"/>
  <c r="Q52"/>
  <c r="R52"/>
  <c r="S52"/>
  <c r="AB52" s="1"/>
  <c r="T52"/>
  <c r="AA52"/>
  <c r="AC52"/>
  <c r="G53"/>
  <c r="J53"/>
  <c r="N53" s="1"/>
  <c r="W53" s="1"/>
  <c r="O53"/>
  <c r="X53" s="1"/>
  <c r="Q53"/>
  <c r="R53"/>
  <c r="S53"/>
  <c r="AB53" s="1"/>
  <c r="T53"/>
  <c r="AA53"/>
  <c r="AC53"/>
  <c r="G54"/>
  <c r="J54"/>
  <c r="N54" s="1"/>
  <c r="O54"/>
  <c r="X54" s="1"/>
  <c r="Q54"/>
  <c r="R54"/>
  <c r="S54"/>
  <c r="AB54" s="1"/>
  <c r="T54"/>
  <c r="AA54"/>
  <c r="AC54"/>
  <c r="G55"/>
  <c r="J55"/>
  <c r="N55" s="1"/>
  <c r="W55" s="1"/>
  <c r="O55"/>
  <c r="X55" s="1"/>
  <c r="Q55"/>
  <c r="R55"/>
  <c r="S55"/>
  <c r="AB55" s="1"/>
  <c r="T55"/>
  <c r="AA55"/>
  <c r="AC55"/>
  <c r="G56"/>
  <c r="J56"/>
  <c r="N56" s="1"/>
  <c r="O56"/>
  <c r="X56" s="1"/>
  <c r="Q56"/>
  <c r="R56"/>
  <c r="S56"/>
  <c r="AB56" s="1"/>
  <c r="T56"/>
  <c r="AA56"/>
  <c r="AC56"/>
  <c r="G57"/>
  <c r="J57"/>
  <c r="N57" s="1"/>
  <c r="W57" s="1"/>
  <c r="O57"/>
  <c r="X57" s="1"/>
  <c r="Q57"/>
  <c r="R57"/>
  <c r="S57"/>
  <c r="AB57" s="1"/>
  <c r="T57"/>
  <c r="AA57"/>
  <c r="AC57"/>
  <c r="G58"/>
  <c r="J58"/>
  <c r="N58" s="1"/>
  <c r="O58"/>
  <c r="X58" s="1"/>
  <c r="Q58"/>
  <c r="R58"/>
  <c r="S58"/>
  <c r="AB58" s="1"/>
  <c r="T58"/>
  <c r="AA58"/>
  <c r="AC58"/>
  <c r="G59"/>
  <c r="J59"/>
  <c r="N59" s="1"/>
  <c r="W59" s="1"/>
  <c r="O59"/>
  <c r="X59" s="1"/>
  <c r="Q59"/>
  <c r="R59"/>
  <c r="S59"/>
  <c r="AB59" s="1"/>
  <c r="T59"/>
  <c r="AA59"/>
  <c r="AC59"/>
  <c r="G60"/>
  <c r="J60"/>
  <c r="N60" s="1"/>
  <c r="O60"/>
  <c r="X60" s="1"/>
  <c r="Q60"/>
  <c r="R60"/>
  <c r="S60"/>
  <c r="AB60" s="1"/>
  <c r="T60"/>
  <c r="AA60"/>
  <c r="AC60"/>
  <c r="G61"/>
  <c r="J61"/>
  <c r="N61" s="1"/>
  <c r="W61" s="1"/>
  <c r="O61"/>
  <c r="X61" s="1"/>
  <c r="Q61"/>
  <c r="R61"/>
  <c r="S61"/>
  <c r="AB61" s="1"/>
  <c r="T61"/>
  <c r="AA61"/>
  <c r="AC61"/>
  <c r="G62"/>
  <c r="J62"/>
  <c r="N62" s="1"/>
  <c r="O62"/>
  <c r="X62" s="1"/>
  <c r="Q62"/>
  <c r="R62"/>
  <c r="S62"/>
  <c r="AB62" s="1"/>
  <c r="T62"/>
  <c r="AA62"/>
  <c r="AC62"/>
  <c r="G63"/>
  <c r="J63"/>
  <c r="N63" s="1"/>
  <c r="W63" s="1"/>
  <c r="O63"/>
  <c r="X63" s="1"/>
  <c r="Q63"/>
  <c r="R63"/>
  <c r="S63"/>
  <c r="AB63" s="1"/>
  <c r="T63"/>
  <c r="AA63"/>
  <c r="AC63"/>
  <c r="G64"/>
  <c r="J64"/>
  <c r="N64" s="1"/>
  <c r="O64"/>
  <c r="X64" s="1"/>
  <c r="Q64"/>
  <c r="R64"/>
  <c r="S64"/>
  <c r="AB64" s="1"/>
  <c r="T64"/>
  <c r="AA64"/>
  <c r="AC64"/>
  <c r="G65"/>
  <c r="J65"/>
  <c r="N65" s="1"/>
  <c r="W65" s="1"/>
  <c r="O65"/>
  <c r="X65" s="1"/>
  <c r="Q65"/>
  <c r="R65"/>
  <c r="S65"/>
  <c r="AB65" s="1"/>
  <c r="T65"/>
  <c r="AA65"/>
  <c r="AC65"/>
  <c r="G66"/>
  <c r="J66"/>
  <c r="N66" s="1"/>
  <c r="O66"/>
  <c r="X66" s="1"/>
  <c r="Q66"/>
  <c r="R66"/>
  <c r="S66"/>
  <c r="AB66" s="1"/>
  <c r="T66"/>
  <c r="AA66"/>
  <c r="AC66"/>
  <c r="G67"/>
  <c r="J67"/>
  <c r="N67" s="1"/>
  <c r="W67" s="1"/>
  <c r="O67"/>
  <c r="X67" s="1"/>
  <c r="Q67"/>
  <c r="R67"/>
  <c r="S67"/>
  <c r="AB67" s="1"/>
  <c r="T67"/>
  <c r="AA67"/>
  <c r="AC67"/>
  <c r="G68"/>
  <c r="J68"/>
  <c r="N68" s="1"/>
  <c r="O68"/>
  <c r="X68" s="1"/>
  <c r="Q68"/>
  <c r="R68"/>
  <c r="S68"/>
  <c r="AB68" s="1"/>
  <c r="T68"/>
  <c r="AA68"/>
  <c r="AC68"/>
  <c r="G69"/>
  <c r="J69"/>
  <c r="N69" s="1"/>
  <c r="W69" s="1"/>
  <c r="O69"/>
  <c r="X69" s="1"/>
  <c r="Q69"/>
  <c r="R69"/>
  <c r="S69"/>
  <c r="AB69" s="1"/>
  <c r="T69"/>
  <c r="AA69"/>
  <c r="AC69"/>
  <c r="G70"/>
  <c r="J70"/>
  <c r="N70" s="1"/>
  <c r="O70"/>
  <c r="X70" s="1"/>
  <c r="Q70"/>
  <c r="R70"/>
  <c r="S70"/>
  <c r="AB70" s="1"/>
  <c r="T70"/>
  <c r="AA70"/>
  <c r="AC70"/>
  <c r="G71"/>
  <c r="J71"/>
  <c r="N71" s="1"/>
  <c r="W71" s="1"/>
  <c r="O71"/>
  <c r="X71" s="1"/>
  <c r="Q71"/>
  <c r="R71"/>
  <c r="S71"/>
  <c r="AB71" s="1"/>
  <c r="T71"/>
  <c r="AA71"/>
  <c r="AC71"/>
  <c r="G72"/>
  <c r="J72"/>
  <c r="N72" s="1"/>
  <c r="O72"/>
  <c r="X72" s="1"/>
  <c r="Q72"/>
  <c r="R72"/>
  <c r="S72"/>
  <c r="AB72" s="1"/>
  <c r="T72"/>
  <c r="AA72"/>
  <c r="AC72"/>
  <c r="G73"/>
  <c r="J73"/>
  <c r="N73" s="1"/>
  <c r="W73" s="1"/>
  <c r="O73"/>
  <c r="X73" s="1"/>
  <c r="Q73"/>
  <c r="R73"/>
  <c r="S73"/>
  <c r="AB73" s="1"/>
  <c r="T73"/>
  <c r="AA73"/>
  <c r="AC73"/>
  <c r="G74"/>
  <c r="J74"/>
  <c r="N74" s="1"/>
  <c r="O74"/>
  <c r="X74" s="1"/>
  <c r="Q74"/>
  <c r="R74"/>
  <c r="S74"/>
  <c r="AB74" s="1"/>
  <c r="T74"/>
  <c r="AA74"/>
  <c r="AC74"/>
  <c r="G75"/>
  <c r="J75"/>
  <c r="N75" s="1"/>
  <c r="W75" s="1"/>
  <c r="O75"/>
  <c r="X75" s="1"/>
  <c r="Q75"/>
  <c r="R75"/>
  <c r="S75"/>
  <c r="AB75" s="1"/>
  <c r="T75"/>
  <c r="AA75"/>
  <c r="AC75"/>
  <c r="G76"/>
  <c r="J76"/>
  <c r="N76" s="1"/>
  <c r="O76"/>
  <c r="X76" s="1"/>
  <c r="Q76"/>
  <c r="R76"/>
  <c r="S76"/>
  <c r="AB76" s="1"/>
  <c r="T76"/>
  <c r="AA76"/>
  <c r="AC76"/>
  <c r="G77"/>
  <c r="J77"/>
  <c r="N77" s="1"/>
  <c r="W77" s="1"/>
  <c r="O77"/>
  <c r="X77" s="1"/>
  <c r="Q77"/>
  <c r="R77"/>
  <c r="S77"/>
  <c r="AB77" s="1"/>
  <c r="T77"/>
  <c r="AA77"/>
  <c r="AC77"/>
  <c r="G78"/>
  <c r="J78"/>
  <c r="N78" s="1"/>
  <c r="O78"/>
  <c r="X78" s="1"/>
  <c r="Q78"/>
  <c r="R78"/>
  <c r="S78"/>
  <c r="AB78" s="1"/>
  <c r="T78"/>
  <c r="AA78"/>
  <c r="AC78"/>
  <c r="G79"/>
  <c r="J79"/>
  <c r="N79" s="1"/>
  <c r="W79" s="1"/>
  <c r="O79"/>
  <c r="X79" s="1"/>
  <c r="Q79"/>
  <c r="R79"/>
  <c r="S79"/>
  <c r="AB79" s="1"/>
  <c r="T79"/>
  <c r="AA79"/>
  <c r="AC79"/>
  <c r="G80"/>
  <c r="J80"/>
  <c r="N80" s="1"/>
  <c r="O80"/>
  <c r="X80" s="1"/>
  <c r="Q80"/>
  <c r="R80"/>
  <c r="S80"/>
  <c r="AB80" s="1"/>
  <c r="T80"/>
  <c r="AA80"/>
  <c r="AC80"/>
  <c r="G81"/>
  <c r="J81"/>
  <c r="N81" s="1"/>
  <c r="W81" s="1"/>
  <c r="O81"/>
  <c r="X81" s="1"/>
  <c r="Q81"/>
  <c r="R81"/>
  <c r="S81"/>
  <c r="AB81" s="1"/>
  <c r="T81"/>
  <c r="AA81"/>
  <c r="AC81"/>
  <c r="G82"/>
  <c r="J82"/>
  <c r="N82" s="1"/>
  <c r="O82"/>
  <c r="X82" s="1"/>
  <c r="Q82"/>
  <c r="R82"/>
  <c r="S82"/>
  <c r="AB82" s="1"/>
  <c r="T82"/>
  <c r="AA82"/>
  <c r="AC82"/>
  <c r="G83"/>
  <c r="J83"/>
  <c r="N83" s="1"/>
  <c r="W83" s="1"/>
  <c r="O83"/>
  <c r="X83" s="1"/>
  <c r="Q83"/>
  <c r="R83"/>
  <c r="S83"/>
  <c r="AB83" s="1"/>
  <c r="T83"/>
  <c r="AA83"/>
  <c r="AC83"/>
  <c r="G84"/>
  <c r="J84"/>
  <c r="N84" s="1"/>
  <c r="O84"/>
  <c r="X84" s="1"/>
  <c r="Q84"/>
  <c r="R84"/>
  <c r="S84"/>
  <c r="AB84" s="1"/>
  <c r="T84"/>
  <c r="AA84"/>
  <c r="AC84"/>
  <c r="G85"/>
  <c r="J85"/>
  <c r="N85" s="1"/>
  <c r="W85" s="1"/>
  <c r="O85"/>
  <c r="X85" s="1"/>
  <c r="Q85"/>
  <c r="R85"/>
  <c r="S85"/>
  <c r="AB85" s="1"/>
  <c r="T85"/>
  <c r="AA85"/>
  <c r="AC85"/>
  <c r="G86"/>
  <c r="J86"/>
  <c r="N86" s="1"/>
  <c r="O86"/>
  <c r="X86" s="1"/>
  <c r="Q86"/>
  <c r="R86"/>
  <c r="S86"/>
  <c r="AB86" s="1"/>
  <c r="T86"/>
  <c r="AA86"/>
  <c r="AC86"/>
  <c r="G87"/>
  <c r="J87"/>
  <c r="N87" s="1"/>
  <c r="W87" s="1"/>
  <c r="O87"/>
  <c r="X87" s="1"/>
  <c r="Q87"/>
  <c r="R87"/>
  <c r="S87"/>
  <c r="AB87" s="1"/>
  <c r="T87"/>
  <c r="AA87"/>
  <c r="AC87"/>
  <c r="G88"/>
  <c r="J88"/>
  <c r="N88" s="1"/>
  <c r="O88"/>
  <c r="X88" s="1"/>
  <c r="Q88"/>
  <c r="R88"/>
  <c r="S88"/>
  <c r="AB88" s="1"/>
  <c r="T88"/>
  <c r="AA88"/>
  <c r="AC88"/>
  <c r="G89"/>
  <c r="J89"/>
  <c r="N89" s="1"/>
  <c r="W89" s="1"/>
  <c r="O89"/>
  <c r="X89" s="1"/>
  <c r="Q89"/>
  <c r="R89"/>
  <c r="S89"/>
  <c r="AB89" s="1"/>
  <c r="T89"/>
  <c r="AA89"/>
  <c r="AC89"/>
  <c r="G90"/>
  <c r="J90"/>
  <c r="N90" s="1"/>
  <c r="O90"/>
  <c r="X90" s="1"/>
  <c r="Q90"/>
  <c r="R90"/>
  <c r="S90"/>
  <c r="AB90" s="1"/>
  <c r="T90"/>
  <c r="AA90"/>
  <c r="AC90"/>
  <c r="G91"/>
  <c r="J91"/>
  <c r="N91" s="1"/>
  <c r="W91" s="1"/>
  <c r="O91"/>
  <c r="X91" s="1"/>
  <c r="Q91"/>
  <c r="R91"/>
  <c r="S91"/>
  <c r="AB91" s="1"/>
  <c r="T91"/>
  <c r="AA91"/>
  <c r="AC91"/>
  <c r="G92"/>
  <c r="J92"/>
  <c r="N92" s="1"/>
  <c r="O92"/>
  <c r="X92" s="1"/>
  <c r="Q92"/>
  <c r="R92"/>
  <c r="S92"/>
  <c r="AB92" s="1"/>
  <c r="T92"/>
  <c r="AA92"/>
  <c r="AC92"/>
  <c r="G93"/>
  <c r="J93"/>
  <c r="N93" s="1"/>
  <c r="W93" s="1"/>
  <c r="O93"/>
  <c r="X93" s="1"/>
  <c r="Q93"/>
  <c r="R93"/>
  <c r="S93"/>
  <c r="AB93" s="1"/>
  <c r="T93"/>
  <c r="AA93"/>
  <c r="AC93"/>
  <c r="G94"/>
  <c r="J94"/>
  <c r="N94" s="1"/>
  <c r="O94"/>
  <c r="X94" s="1"/>
  <c r="Q94"/>
  <c r="R94"/>
  <c r="S94"/>
  <c r="AB94" s="1"/>
  <c r="T94"/>
  <c r="AA94"/>
  <c r="AC94"/>
  <c r="G95"/>
  <c r="J95"/>
  <c r="N95" s="1"/>
  <c r="W95" s="1"/>
  <c r="O95"/>
  <c r="X95" s="1"/>
  <c r="Q95"/>
  <c r="R95"/>
  <c r="S95"/>
  <c r="AB95" s="1"/>
  <c r="T95"/>
  <c r="AA95"/>
  <c r="AC95"/>
  <c r="G96"/>
  <c r="J96"/>
  <c r="N96" s="1"/>
  <c r="O96"/>
  <c r="X96" s="1"/>
  <c r="Q96"/>
  <c r="R96"/>
  <c r="S96"/>
  <c r="AB96" s="1"/>
  <c r="T96"/>
  <c r="AA96"/>
  <c r="AC96"/>
  <c r="G97"/>
  <c r="J97"/>
  <c r="N97" s="1"/>
  <c r="W97" s="1"/>
  <c r="O97"/>
  <c r="X97" s="1"/>
  <c r="Q97"/>
  <c r="R97"/>
  <c r="S97"/>
  <c r="AB97" s="1"/>
  <c r="T97"/>
  <c r="AA97"/>
  <c r="AC97"/>
  <c r="G98"/>
  <c r="J98"/>
  <c r="N98" s="1"/>
  <c r="O98"/>
  <c r="X98" s="1"/>
  <c r="Q98"/>
  <c r="R98"/>
  <c r="S98"/>
  <c r="AB98" s="1"/>
  <c r="T98"/>
  <c r="AA98"/>
  <c r="AC98"/>
  <c r="G99"/>
  <c r="J99"/>
  <c r="N99" s="1"/>
  <c r="W99" s="1"/>
  <c r="O99"/>
  <c r="X99" s="1"/>
  <c r="Q99"/>
  <c r="R99"/>
  <c r="S99"/>
  <c r="AB99" s="1"/>
  <c r="T99"/>
  <c r="AA99"/>
  <c r="AC99"/>
  <c r="G100"/>
  <c r="J100"/>
  <c r="N100" s="1"/>
  <c r="O100"/>
  <c r="X100" s="1"/>
  <c r="Q100"/>
  <c r="R100"/>
  <c r="S100"/>
  <c r="AB100" s="1"/>
  <c r="T100"/>
  <c r="AA100"/>
  <c r="AC100"/>
  <c r="G101"/>
  <c r="J101"/>
  <c r="N101" s="1"/>
  <c r="W101" s="1"/>
  <c r="O101"/>
  <c r="X101" s="1"/>
  <c r="Q101"/>
  <c r="R101"/>
  <c r="S101"/>
  <c r="AB101" s="1"/>
  <c r="T101"/>
  <c r="AA101"/>
  <c r="AC101"/>
  <c r="G102"/>
  <c r="J102"/>
  <c r="N102" s="1"/>
  <c r="O102"/>
  <c r="X102" s="1"/>
  <c r="Q102"/>
  <c r="R102"/>
  <c r="S102"/>
  <c r="AB102" s="1"/>
  <c r="T102"/>
  <c r="AA102"/>
  <c r="AC102"/>
  <c r="G103"/>
  <c r="J103"/>
  <c r="N103" s="1"/>
  <c r="W103" s="1"/>
  <c r="O103"/>
  <c r="X103" s="1"/>
  <c r="Q103"/>
  <c r="R103"/>
  <c r="S103"/>
  <c r="AB103" s="1"/>
  <c r="T103"/>
  <c r="AA103"/>
  <c r="AC103"/>
  <c r="G104"/>
  <c r="J104"/>
  <c r="N104" s="1"/>
  <c r="O104"/>
  <c r="X104" s="1"/>
  <c r="Q104"/>
  <c r="R104"/>
  <c r="S104"/>
  <c r="AB104" s="1"/>
  <c r="T104"/>
  <c r="AA104"/>
  <c r="AC104"/>
  <c r="G105"/>
  <c r="J105"/>
  <c r="N105" s="1"/>
  <c r="W105" s="1"/>
  <c r="O105"/>
  <c r="X105" s="1"/>
  <c r="Q105"/>
  <c r="R105"/>
  <c r="S105"/>
  <c r="AB105" s="1"/>
  <c r="T105"/>
  <c r="AA105"/>
  <c r="AC105"/>
  <c r="G106"/>
  <c r="J106"/>
  <c r="N106" s="1"/>
  <c r="O106"/>
  <c r="X106" s="1"/>
  <c r="Q106"/>
  <c r="R106"/>
  <c r="S106"/>
  <c r="AB106" s="1"/>
  <c r="T106"/>
  <c r="AA106"/>
  <c r="AC106"/>
  <c r="G107"/>
  <c r="J107"/>
  <c r="N107" s="1"/>
  <c r="W107" s="1"/>
  <c r="O107"/>
  <c r="X107" s="1"/>
  <c r="Q107"/>
  <c r="R107"/>
  <c r="S107"/>
  <c r="AB107" s="1"/>
  <c r="T107"/>
  <c r="AA107"/>
  <c r="AC107"/>
  <c r="G108"/>
  <c r="J108"/>
  <c r="N108" s="1"/>
  <c r="O108"/>
  <c r="X108" s="1"/>
  <c r="Q108"/>
  <c r="R108"/>
  <c r="S108"/>
  <c r="AB108" s="1"/>
  <c r="T108"/>
  <c r="AA108"/>
  <c r="AC108"/>
  <c r="G109"/>
  <c r="J109"/>
  <c r="O109" s="1"/>
  <c r="X109" s="1"/>
  <c r="Q109"/>
  <c r="R109"/>
  <c r="S109"/>
  <c r="AB109" s="1"/>
  <c r="T109"/>
  <c r="AA109"/>
  <c r="AC109"/>
  <c r="G110"/>
  <c r="J110"/>
  <c r="O110"/>
  <c r="Q110"/>
  <c r="R110"/>
  <c r="S110"/>
  <c r="T110"/>
  <c r="AA110"/>
  <c r="AC110"/>
  <c r="G111"/>
  <c r="J111"/>
  <c r="O111" s="1"/>
  <c r="X111" s="1"/>
  <c r="Q111"/>
  <c r="R111"/>
  <c r="S111"/>
  <c r="AB111" s="1"/>
  <c r="T111"/>
  <c r="AA111"/>
  <c r="AC111"/>
  <c r="G112"/>
  <c r="J112"/>
  <c r="O112"/>
  <c r="Q112"/>
  <c r="R112"/>
  <c r="S112"/>
  <c r="T112"/>
  <c r="AA112"/>
  <c r="AC112"/>
  <c r="G113"/>
  <c r="J113"/>
  <c r="O113" s="1"/>
  <c r="X113" s="1"/>
  <c r="Q113"/>
  <c r="R113"/>
  <c r="S113"/>
  <c r="AB113" s="1"/>
  <c r="T113"/>
  <c r="AA113"/>
  <c r="AC113"/>
  <c r="G114"/>
  <c r="J114"/>
  <c r="O114"/>
  <c r="Q114"/>
  <c r="R114"/>
  <c r="S114"/>
  <c r="T114"/>
  <c r="AA114"/>
  <c r="AC114"/>
  <c r="G115"/>
  <c r="J115"/>
  <c r="O115" s="1"/>
  <c r="X115" s="1"/>
  <c r="Q115"/>
  <c r="R115"/>
  <c r="S115"/>
  <c r="AB115" s="1"/>
  <c r="T115"/>
  <c r="AA115"/>
  <c r="AC115"/>
  <c r="G116"/>
  <c r="J116"/>
  <c r="O116"/>
  <c r="Q116"/>
  <c r="R116"/>
  <c r="S116"/>
  <c r="T116"/>
  <c r="AA116"/>
  <c r="AC116"/>
  <c r="G117"/>
  <c r="J117"/>
  <c r="O117" s="1"/>
  <c r="X117" s="1"/>
  <c r="Q117"/>
  <c r="R117"/>
  <c r="S117"/>
  <c r="AB117" s="1"/>
  <c r="T117"/>
  <c r="AA117"/>
  <c r="AC117"/>
  <c r="G118"/>
  <c r="J118"/>
  <c r="O118"/>
  <c r="Q118"/>
  <c r="R118"/>
  <c r="S118"/>
  <c r="T118"/>
  <c r="AA118"/>
  <c r="AC118"/>
  <c r="G119"/>
  <c r="J119"/>
  <c r="O119" s="1"/>
  <c r="X119" s="1"/>
  <c r="Q119"/>
  <c r="R119"/>
  <c r="S119"/>
  <c r="AB119" s="1"/>
  <c r="T119"/>
  <c r="AA119"/>
  <c r="AC119"/>
  <c r="G120"/>
  <c r="J120"/>
  <c r="O120"/>
  <c r="Q120"/>
  <c r="R120"/>
  <c r="S120"/>
  <c r="T120"/>
  <c r="AA120"/>
  <c r="AC120"/>
  <c r="G121"/>
  <c r="J121"/>
  <c r="O121" s="1"/>
  <c r="X121" s="1"/>
  <c r="Q121"/>
  <c r="R121"/>
  <c r="S121"/>
  <c r="AB121" s="1"/>
  <c r="T121"/>
  <c r="AA121"/>
  <c r="AC121"/>
  <c r="G122"/>
  <c r="J122"/>
  <c r="O122"/>
  <c r="Q122"/>
  <c r="R122"/>
  <c r="S122"/>
  <c r="T122"/>
  <c r="AA122"/>
  <c r="AC122"/>
  <c r="G123"/>
  <c r="J123"/>
  <c r="O123" s="1"/>
  <c r="X123" s="1"/>
  <c r="Q123"/>
  <c r="R123"/>
  <c r="S123"/>
  <c r="AB123" s="1"/>
  <c r="T123"/>
  <c r="AA123"/>
  <c r="AC123"/>
  <c r="G124"/>
  <c r="J124"/>
  <c r="O124"/>
  <c r="Q124"/>
  <c r="R124"/>
  <c r="S124"/>
  <c r="T124"/>
  <c r="AA124"/>
  <c r="AC124"/>
  <c r="G125"/>
  <c r="J125"/>
  <c r="O125" s="1"/>
  <c r="X125" s="1"/>
  <c r="Q125"/>
  <c r="R125"/>
  <c r="S125"/>
  <c r="AB125" s="1"/>
  <c r="T125"/>
  <c r="AA125"/>
  <c r="AC125"/>
  <c r="G126"/>
  <c r="J126"/>
  <c r="O126"/>
  <c r="Q126"/>
  <c r="R126"/>
  <c r="S126"/>
  <c r="T126"/>
  <c r="AA126"/>
  <c r="AC126"/>
  <c r="G127"/>
  <c r="J127"/>
  <c r="O127" s="1"/>
  <c r="X127" s="1"/>
  <c r="Q127"/>
  <c r="R127"/>
  <c r="S127"/>
  <c r="AB127" s="1"/>
  <c r="T127"/>
  <c r="AA127"/>
  <c r="AC127"/>
  <c r="G128"/>
  <c r="J128"/>
  <c r="O128"/>
  <c r="Q128"/>
  <c r="R128"/>
  <c r="S128"/>
  <c r="T128"/>
  <c r="AA128"/>
  <c r="AC128"/>
  <c r="G129"/>
  <c r="J129"/>
  <c r="O129" s="1"/>
  <c r="X129" s="1"/>
  <c r="Q129"/>
  <c r="R129"/>
  <c r="S129"/>
  <c r="AB129" s="1"/>
  <c r="T129"/>
  <c r="AA129"/>
  <c r="AC129"/>
  <c r="G130"/>
  <c r="J130"/>
  <c r="O130"/>
  <c r="Q130"/>
  <c r="R130"/>
  <c r="S130"/>
  <c r="T130"/>
  <c r="AA130"/>
  <c r="AC130"/>
  <c r="G131"/>
  <c r="J131"/>
  <c r="O131" s="1"/>
  <c r="X131" s="1"/>
  <c r="Q131"/>
  <c r="R131"/>
  <c r="S131"/>
  <c r="AB131" s="1"/>
  <c r="T131"/>
  <c r="AA131"/>
  <c r="AC131"/>
  <c r="G132"/>
  <c r="J132"/>
  <c r="O132"/>
  <c r="Q132"/>
  <c r="R132"/>
  <c r="S132"/>
  <c r="T132"/>
  <c r="AA132"/>
  <c r="AC132"/>
  <c r="G133"/>
  <c r="J133"/>
  <c r="O133" s="1"/>
  <c r="X133" s="1"/>
  <c r="Q133"/>
  <c r="R133"/>
  <c r="S133"/>
  <c r="AB133" s="1"/>
  <c r="T133"/>
  <c r="AA133"/>
  <c r="AC133"/>
  <c r="G134"/>
  <c r="J134"/>
  <c r="O134"/>
  <c r="Q134"/>
  <c r="R134"/>
  <c r="S134"/>
  <c r="T134"/>
  <c r="AA134"/>
  <c r="AC134"/>
  <c r="G135"/>
  <c r="J135"/>
  <c r="O135" s="1"/>
  <c r="Q135"/>
  <c r="R135"/>
  <c r="S135"/>
  <c r="T135"/>
  <c r="AA135"/>
  <c r="AB135"/>
  <c r="AC135"/>
  <c r="G136"/>
  <c r="Q136" s="1"/>
  <c r="J136"/>
  <c r="N136"/>
  <c r="O136"/>
  <c r="P136"/>
  <c r="R136"/>
  <c r="AA136" s="1"/>
  <c r="S136"/>
  <c r="T136"/>
  <c r="AC136" s="1"/>
  <c r="AB136"/>
  <c r="G137"/>
  <c r="Q137" s="1"/>
  <c r="J137"/>
  <c r="N137"/>
  <c r="W137" s="1"/>
  <c r="O137"/>
  <c r="P137"/>
  <c r="Y137" s="1"/>
  <c r="R137"/>
  <c r="AA137" s="1"/>
  <c r="S137"/>
  <c r="T137"/>
  <c r="AC137" s="1"/>
  <c r="X137"/>
  <c r="AB137"/>
  <c r="G138"/>
  <c r="Q138" s="1"/>
  <c r="J138"/>
  <c r="N138"/>
  <c r="W138" s="1"/>
  <c r="O138"/>
  <c r="P138"/>
  <c r="Y138" s="1"/>
  <c r="R138"/>
  <c r="AA138" s="1"/>
  <c r="S138"/>
  <c r="T138"/>
  <c r="AC138" s="1"/>
  <c r="X138"/>
  <c r="AB138"/>
  <c r="G139"/>
  <c r="Q139" s="1"/>
  <c r="J139"/>
  <c r="N139"/>
  <c r="W139" s="1"/>
  <c r="O139"/>
  <c r="P139"/>
  <c r="Y139" s="1"/>
  <c r="R139"/>
  <c r="AA139" s="1"/>
  <c r="S139"/>
  <c r="T139"/>
  <c r="AC139" s="1"/>
  <c r="X139"/>
  <c r="AB139"/>
  <c r="G140"/>
  <c r="Q140" s="1"/>
  <c r="J140"/>
  <c r="N140"/>
  <c r="W140" s="1"/>
  <c r="O140"/>
  <c r="P140"/>
  <c r="Y140" s="1"/>
  <c r="R140"/>
  <c r="AA140" s="1"/>
  <c r="S140"/>
  <c r="T140"/>
  <c r="AC140" s="1"/>
  <c r="X140"/>
  <c r="AB140"/>
  <c r="G141"/>
  <c r="Q141" s="1"/>
  <c r="J141"/>
  <c r="N141"/>
  <c r="W141" s="1"/>
  <c r="O141"/>
  <c r="P141"/>
  <c r="Y141" s="1"/>
  <c r="R141"/>
  <c r="AA141" s="1"/>
  <c r="S141"/>
  <c r="T141"/>
  <c r="AC141" s="1"/>
  <c r="X141"/>
  <c r="AB141"/>
  <c r="G142"/>
  <c r="Q142" s="1"/>
  <c r="J142"/>
  <c r="N142"/>
  <c r="W142" s="1"/>
  <c r="O142"/>
  <c r="P142"/>
  <c r="Y142" s="1"/>
  <c r="R142"/>
  <c r="AA142" s="1"/>
  <c r="S142"/>
  <c r="T142"/>
  <c r="AC142" s="1"/>
  <c r="X142"/>
  <c r="AB142"/>
  <c r="G143"/>
  <c r="Q143" s="1"/>
  <c r="J143"/>
  <c r="N143"/>
  <c r="W143" s="1"/>
  <c r="O143"/>
  <c r="P143"/>
  <c r="Y143" s="1"/>
  <c r="R143"/>
  <c r="AA143" s="1"/>
  <c r="S143"/>
  <c r="T143"/>
  <c r="AC143" s="1"/>
  <c r="X143"/>
  <c r="AB143"/>
  <c r="G144"/>
  <c r="Q144" s="1"/>
  <c r="J144"/>
  <c r="N144"/>
  <c r="W144" s="1"/>
  <c r="O144"/>
  <c r="P144"/>
  <c r="Y144" s="1"/>
  <c r="R144"/>
  <c r="AA144" s="1"/>
  <c r="S144"/>
  <c r="T144"/>
  <c r="AC144" s="1"/>
  <c r="X144"/>
  <c r="AB144"/>
  <c r="G145"/>
  <c r="Q145" s="1"/>
  <c r="J145"/>
  <c r="N145"/>
  <c r="W145" s="1"/>
  <c r="O145"/>
  <c r="P145"/>
  <c r="Y145" s="1"/>
  <c r="R145"/>
  <c r="AA145" s="1"/>
  <c r="S145"/>
  <c r="T145"/>
  <c r="AC145" s="1"/>
  <c r="X145"/>
  <c r="AB145"/>
  <c r="G146"/>
  <c r="Q146" s="1"/>
  <c r="J146"/>
  <c r="N146"/>
  <c r="W146" s="1"/>
  <c r="O146"/>
  <c r="P146"/>
  <c r="Y146" s="1"/>
  <c r="R146"/>
  <c r="AA146" s="1"/>
  <c r="S146"/>
  <c r="T146"/>
  <c r="AC146" s="1"/>
  <c r="X146"/>
  <c r="AB146"/>
  <c r="G147"/>
  <c r="Q147" s="1"/>
  <c r="J147"/>
  <c r="N147"/>
  <c r="W147" s="1"/>
  <c r="O147"/>
  <c r="P147"/>
  <c r="Y147" s="1"/>
  <c r="R147"/>
  <c r="AA147" s="1"/>
  <c r="S147"/>
  <c r="T147"/>
  <c r="AC147" s="1"/>
  <c r="X147"/>
  <c r="AB147"/>
  <c r="G148"/>
  <c r="J148"/>
  <c r="N148" s="1"/>
  <c r="W148" s="1"/>
  <c r="R148"/>
  <c r="S148"/>
  <c r="AB148" s="1"/>
  <c r="T148"/>
  <c r="AA148"/>
  <c r="AC148"/>
  <c r="G149"/>
  <c r="J149"/>
  <c r="N149" s="1"/>
  <c r="W149" s="1"/>
  <c r="O149"/>
  <c r="Q149"/>
  <c r="R149"/>
  <c r="S149"/>
  <c r="AB149" s="1"/>
  <c r="T149"/>
  <c r="AA149"/>
  <c r="AC149"/>
  <c r="G150"/>
  <c r="J150"/>
  <c r="N150" s="1"/>
  <c r="O150"/>
  <c r="X150" s="1"/>
  <c r="Q150"/>
  <c r="R150"/>
  <c r="S150"/>
  <c r="AB150" s="1"/>
  <c r="T150"/>
  <c r="AA150"/>
  <c r="AC150"/>
  <c r="G151"/>
  <c r="J151"/>
  <c r="N151" s="1"/>
  <c r="W151" s="1"/>
  <c r="O151"/>
  <c r="X151" s="1"/>
  <c r="Q151"/>
  <c r="R151"/>
  <c r="S151"/>
  <c r="AB151" s="1"/>
  <c r="T151"/>
  <c r="AA151"/>
  <c r="AC151"/>
  <c r="G152"/>
  <c r="J152"/>
  <c r="N152" s="1"/>
  <c r="O152"/>
  <c r="X152" s="1"/>
  <c r="Q152"/>
  <c r="R152"/>
  <c r="S152"/>
  <c r="AB152" s="1"/>
  <c r="T152"/>
  <c r="AA152"/>
  <c r="AC152"/>
  <c r="G153"/>
  <c r="J153"/>
  <c r="N153" s="1"/>
  <c r="W153" s="1"/>
  <c r="O153"/>
  <c r="X153" s="1"/>
  <c r="Q153"/>
  <c r="R153"/>
  <c r="S153"/>
  <c r="AB153" s="1"/>
  <c r="T153"/>
  <c r="AA153"/>
  <c r="AC153"/>
  <c r="G154"/>
  <c r="J154"/>
  <c r="N154" s="1"/>
  <c r="O154"/>
  <c r="X154" s="1"/>
  <c r="Q154"/>
  <c r="R154"/>
  <c r="S154"/>
  <c r="AB154" s="1"/>
  <c r="T154"/>
  <c r="AA154"/>
  <c r="AC154"/>
  <c r="G155"/>
  <c r="J155"/>
  <c r="N155" s="1"/>
  <c r="W155" s="1"/>
  <c r="O155"/>
  <c r="X155" s="1"/>
  <c r="Q155"/>
  <c r="R155"/>
  <c r="S155"/>
  <c r="AB155" s="1"/>
  <c r="T155"/>
  <c r="AA155"/>
  <c r="AC155"/>
  <c r="G156"/>
  <c r="J156"/>
  <c r="N156" s="1"/>
  <c r="O156"/>
  <c r="X156" s="1"/>
  <c r="Q156"/>
  <c r="R156"/>
  <c r="S156"/>
  <c r="AB156" s="1"/>
  <c r="T156"/>
  <c r="AA156"/>
  <c r="AC156"/>
  <c r="G157"/>
  <c r="J157"/>
  <c r="N157" s="1"/>
  <c r="W157" s="1"/>
  <c r="O157"/>
  <c r="X157" s="1"/>
  <c r="Q157"/>
  <c r="R157"/>
  <c r="S157"/>
  <c r="AB157" s="1"/>
  <c r="T157"/>
  <c r="AA157"/>
  <c r="AC157"/>
  <c r="G158"/>
  <c r="J158"/>
  <c r="N158" s="1"/>
  <c r="O158"/>
  <c r="X158" s="1"/>
  <c r="Q158"/>
  <c r="R158"/>
  <c r="S158"/>
  <c r="AB158" s="1"/>
  <c r="T158"/>
  <c r="AA158"/>
  <c r="AC158"/>
  <c r="G159"/>
  <c r="J159"/>
  <c r="N159" s="1"/>
  <c r="W159" s="1"/>
  <c r="O159"/>
  <c r="X159" s="1"/>
  <c r="Q159"/>
  <c r="R159"/>
  <c r="S159"/>
  <c r="AB159" s="1"/>
  <c r="T159"/>
  <c r="AA159"/>
  <c r="AC159"/>
  <c r="G160"/>
  <c r="J160"/>
  <c r="N160" s="1"/>
  <c r="O160"/>
  <c r="X160" s="1"/>
  <c r="Q160"/>
  <c r="R160"/>
  <c r="S160"/>
  <c r="AB160" s="1"/>
  <c r="T160"/>
  <c r="AA160"/>
  <c r="AC160"/>
  <c r="G161"/>
  <c r="J161"/>
  <c r="N161" s="1"/>
  <c r="W161" s="1"/>
  <c r="O161"/>
  <c r="X161" s="1"/>
  <c r="Q161"/>
  <c r="R161"/>
  <c r="S161"/>
  <c r="AB161" s="1"/>
  <c r="T161"/>
  <c r="AA161"/>
  <c r="AC161"/>
  <c r="G162"/>
  <c r="J162"/>
  <c r="N162" s="1"/>
  <c r="O162"/>
  <c r="X162" s="1"/>
  <c r="Q162"/>
  <c r="R162"/>
  <c r="S162"/>
  <c r="AB162" s="1"/>
  <c r="T162"/>
  <c r="AA162"/>
  <c r="AC162"/>
  <c r="G163"/>
  <c r="J163"/>
  <c r="N163" s="1"/>
  <c r="W163" s="1"/>
  <c r="O163"/>
  <c r="X163" s="1"/>
  <c r="Q163"/>
  <c r="R163"/>
  <c r="S163"/>
  <c r="AB163" s="1"/>
  <c r="T163"/>
  <c r="AA163"/>
  <c r="AC163"/>
  <c r="G164"/>
  <c r="J164"/>
  <c r="N164" s="1"/>
  <c r="O164"/>
  <c r="X164" s="1"/>
  <c r="Q164"/>
  <c r="R164"/>
  <c r="S164"/>
  <c r="AB164" s="1"/>
  <c r="T164"/>
  <c r="AA164"/>
  <c r="AC164"/>
  <c r="G165"/>
  <c r="J165"/>
  <c r="N165" s="1"/>
  <c r="W165" s="1"/>
  <c r="O165"/>
  <c r="X165" s="1"/>
  <c r="Q165"/>
  <c r="R165"/>
  <c r="S165"/>
  <c r="AB165" s="1"/>
  <c r="T165"/>
  <c r="AA165"/>
  <c r="AC165"/>
  <c r="G166"/>
  <c r="J166"/>
  <c r="N166" s="1"/>
  <c r="O166"/>
  <c r="X166" s="1"/>
  <c r="Q166"/>
  <c r="R166"/>
  <c r="S166"/>
  <c r="AB166" s="1"/>
  <c r="T166"/>
  <c r="AA166"/>
  <c r="AC166"/>
  <c r="G167"/>
  <c r="J167"/>
  <c r="N167" s="1"/>
  <c r="W167" s="1"/>
  <c r="O167"/>
  <c r="X167" s="1"/>
  <c r="Q167"/>
  <c r="R167"/>
  <c r="S167"/>
  <c r="AB167" s="1"/>
  <c r="T167"/>
  <c r="AA167"/>
  <c r="AC167"/>
  <c r="G168"/>
  <c r="J168"/>
  <c r="N168" s="1"/>
  <c r="O168"/>
  <c r="X168" s="1"/>
  <c r="Q168"/>
  <c r="R168"/>
  <c r="S168"/>
  <c r="AB168" s="1"/>
  <c r="T168"/>
  <c r="AA168"/>
  <c r="AC168"/>
  <c r="G169"/>
  <c r="J169"/>
  <c r="N169" s="1"/>
  <c r="W169" s="1"/>
  <c r="O169"/>
  <c r="X169" s="1"/>
  <c r="Q169"/>
  <c r="R169"/>
  <c r="S169"/>
  <c r="AB169" s="1"/>
  <c r="T169"/>
  <c r="AA169"/>
  <c r="AC169"/>
  <c r="G170"/>
  <c r="J170"/>
  <c r="N170" s="1"/>
  <c r="O170"/>
  <c r="X170" s="1"/>
  <c r="Q170"/>
  <c r="R170"/>
  <c r="S170"/>
  <c r="AB170" s="1"/>
  <c r="T170"/>
  <c r="AA170"/>
  <c r="AC170"/>
  <c r="G171"/>
  <c r="J171"/>
  <c r="N171" s="1"/>
  <c r="W171" s="1"/>
  <c r="O171"/>
  <c r="X171" s="1"/>
  <c r="Q171"/>
  <c r="R171"/>
  <c r="S171"/>
  <c r="AB171" s="1"/>
  <c r="T171"/>
  <c r="AA171"/>
  <c r="AC171"/>
  <c r="G172"/>
  <c r="J172"/>
  <c r="N172" s="1"/>
  <c r="O172"/>
  <c r="X172" s="1"/>
  <c r="Q172"/>
  <c r="R172"/>
  <c r="S172"/>
  <c r="AB172" s="1"/>
  <c r="T172"/>
  <c r="AA172"/>
  <c r="AC172"/>
  <c r="G173"/>
  <c r="J173"/>
  <c r="N173" s="1"/>
  <c r="W173" s="1"/>
  <c r="O173"/>
  <c r="X173" s="1"/>
  <c r="Q173"/>
  <c r="R173"/>
  <c r="S173"/>
  <c r="AB173" s="1"/>
  <c r="T173"/>
  <c r="AA173"/>
  <c r="AC173"/>
  <c r="G174"/>
  <c r="J174"/>
  <c r="N174" s="1"/>
  <c r="O174"/>
  <c r="X174" s="1"/>
  <c r="Q174"/>
  <c r="R174"/>
  <c r="S174"/>
  <c r="AB174" s="1"/>
  <c r="T174"/>
  <c r="AA174"/>
  <c r="AC174"/>
  <c r="G175"/>
  <c r="J175"/>
  <c r="N175" s="1"/>
  <c r="W175" s="1"/>
  <c r="O175"/>
  <c r="X175" s="1"/>
  <c r="Q175"/>
  <c r="R175"/>
  <c r="S175"/>
  <c r="AB175" s="1"/>
  <c r="T175"/>
  <c r="AA175"/>
  <c r="AC175"/>
  <c r="G176"/>
  <c r="J176"/>
  <c r="N176" s="1"/>
  <c r="O176"/>
  <c r="X176" s="1"/>
  <c r="Q176"/>
  <c r="R176"/>
  <c r="S176"/>
  <c r="AB176" s="1"/>
  <c r="T176"/>
  <c r="AA176"/>
  <c r="AC176"/>
  <c r="G177"/>
  <c r="J177"/>
  <c r="N177" s="1"/>
  <c r="W177" s="1"/>
  <c r="O177"/>
  <c r="X177" s="1"/>
  <c r="Q177"/>
  <c r="R177"/>
  <c r="S177"/>
  <c r="AB177" s="1"/>
  <c r="T177"/>
  <c r="AA177"/>
  <c r="AC177"/>
  <c r="G178"/>
  <c r="J178"/>
  <c r="N178" s="1"/>
  <c r="O178"/>
  <c r="X178" s="1"/>
  <c r="Q178"/>
  <c r="R178"/>
  <c r="S178"/>
  <c r="AB178" s="1"/>
  <c r="T178"/>
  <c r="AA178"/>
  <c r="AC178"/>
  <c r="G179"/>
  <c r="J179"/>
  <c r="N179" s="1"/>
  <c r="W179" s="1"/>
  <c r="O179"/>
  <c r="X179" s="1"/>
  <c r="Q179"/>
  <c r="R179"/>
  <c r="S179"/>
  <c r="AB179" s="1"/>
  <c r="T179"/>
  <c r="AA179"/>
  <c r="AC179"/>
  <c r="G180"/>
  <c r="J180"/>
  <c r="N180" s="1"/>
  <c r="O180"/>
  <c r="X180" s="1"/>
  <c r="Q180"/>
  <c r="R180"/>
  <c r="S180"/>
  <c r="AB180" s="1"/>
  <c r="T180"/>
  <c r="AA180"/>
  <c r="AC180"/>
  <c r="G181"/>
  <c r="J181"/>
  <c r="N181" s="1"/>
  <c r="W181" s="1"/>
  <c r="O181"/>
  <c r="X181" s="1"/>
  <c r="Q181"/>
  <c r="R181"/>
  <c r="S181"/>
  <c r="AB181" s="1"/>
  <c r="T181"/>
  <c r="AA181"/>
  <c r="AC181"/>
  <c r="G182"/>
  <c r="J182"/>
  <c r="N182" s="1"/>
  <c r="O182"/>
  <c r="X182" s="1"/>
  <c r="Q182"/>
  <c r="R182"/>
  <c r="S182"/>
  <c r="AB182" s="1"/>
  <c r="T182"/>
  <c r="AA182"/>
  <c r="AC182"/>
  <c r="G183"/>
  <c r="J183"/>
  <c r="N183" s="1"/>
  <c r="W183" s="1"/>
  <c r="O183"/>
  <c r="X183" s="1"/>
  <c r="Q183"/>
  <c r="R183"/>
  <c r="S183"/>
  <c r="AB183" s="1"/>
  <c r="T183"/>
  <c r="AA183"/>
  <c r="AC183"/>
  <c r="G184"/>
  <c r="J184"/>
  <c r="N184" s="1"/>
  <c r="O184"/>
  <c r="X184" s="1"/>
  <c r="Q184"/>
  <c r="R184"/>
  <c r="S184"/>
  <c r="AB184" s="1"/>
  <c r="T184"/>
  <c r="AA184"/>
  <c r="AC184"/>
  <c r="G185"/>
  <c r="J185"/>
  <c r="N185" s="1"/>
  <c r="W185" s="1"/>
  <c r="O185"/>
  <c r="X185" s="1"/>
  <c r="Q185"/>
  <c r="R185"/>
  <c r="S185"/>
  <c r="AB185" s="1"/>
  <c r="T185"/>
  <c r="AA185"/>
  <c r="AC185"/>
  <c r="G186"/>
  <c r="J186"/>
  <c r="N186" s="1"/>
  <c r="O186"/>
  <c r="X186" s="1"/>
  <c r="Q186"/>
  <c r="R186"/>
  <c r="S186"/>
  <c r="AB186" s="1"/>
  <c r="T186"/>
  <c r="AA186"/>
  <c r="AC186"/>
  <c r="G187"/>
  <c r="J187"/>
  <c r="N187" s="1"/>
  <c r="W187" s="1"/>
  <c r="O187"/>
  <c r="X187" s="1"/>
  <c r="Q187"/>
  <c r="R187"/>
  <c r="S187"/>
  <c r="AB187" s="1"/>
  <c r="T187"/>
  <c r="AA187"/>
  <c r="AC187"/>
  <c r="G188"/>
  <c r="J188"/>
  <c r="N188" s="1"/>
  <c r="O188"/>
  <c r="X188" s="1"/>
  <c r="Q188"/>
  <c r="R188"/>
  <c r="S188"/>
  <c r="AB188" s="1"/>
  <c r="T188"/>
  <c r="AA188"/>
  <c r="AC188"/>
  <c r="G189"/>
  <c r="J189"/>
  <c r="N189" s="1"/>
  <c r="W189" s="1"/>
  <c r="O189"/>
  <c r="X189" s="1"/>
  <c r="Q189"/>
  <c r="R189"/>
  <c r="S189"/>
  <c r="AB189" s="1"/>
  <c r="T189"/>
  <c r="AA189"/>
  <c r="AC189"/>
  <c r="G190"/>
  <c r="J190"/>
  <c r="N190" s="1"/>
  <c r="O190"/>
  <c r="X190" s="1"/>
  <c r="Q190"/>
  <c r="R190"/>
  <c r="S190"/>
  <c r="AB190" s="1"/>
  <c r="T190"/>
  <c r="AA190"/>
  <c r="AC190"/>
  <c r="G191"/>
  <c r="J191"/>
  <c r="N191" s="1"/>
  <c r="W191" s="1"/>
  <c r="O191"/>
  <c r="X191" s="1"/>
  <c r="Q191"/>
  <c r="R191"/>
  <c r="S191"/>
  <c r="AB191" s="1"/>
  <c r="T191"/>
  <c r="AA191"/>
  <c r="AC191"/>
  <c r="G192"/>
  <c r="J192"/>
  <c r="N192" s="1"/>
  <c r="O192"/>
  <c r="X192" s="1"/>
  <c r="Q192"/>
  <c r="R192"/>
  <c r="S192"/>
  <c r="AB192" s="1"/>
  <c r="T192"/>
  <c r="AA192"/>
  <c r="AC192"/>
  <c r="G193"/>
  <c r="J193"/>
  <c r="N193" s="1"/>
  <c r="W193" s="1"/>
  <c r="O193"/>
  <c r="X193" s="1"/>
  <c r="Q193"/>
  <c r="R193"/>
  <c r="S193"/>
  <c r="AB193" s="1"/>
  <c r="T193"/>
  <c r="AA193"/>
  <c r="AC193"/>
  <c r="G194"/>
  <c r="J194"/>
  <c r="N194" s="1"/>
  <c r="O194"/>
  <c r="X194" s="1"/>
  <c r="Q194"/>
  <c r="R194"/>
  <c r="S194"/>
  <c r="AB194" s="1"/>
  <c r="T194"/>
  <c r="AA194"/>
  <c r="AC194"/>
  <c r="G195"/>
  <c r="J195"/>
  <c r="N195" s="1"/>
  <c r="W195" s="1"/>
  <c r="O195"/>
  <c r="X195" s="1"/>
  <c r="Q195"/>
  <c r="R195"/>
  <c r="S195"/>
  <c r="AB195" s="1"/>
  <c r="T195"/>
  <c r="AA195"/>
  <c r="AC195"/>
  <c r="G196"/>
  <c r="J196"/>
  <c r="N196" s="1"/>
  <c r="O196"/>
  <c r="X196" s="1"/>
  <c r="Q196"/>
  <c r="R196"/>
  <c r="S196"/>
  <c r="AB196" s="1"/>
  <c r="T196"/>
  <c r="AA196"/>
  <c r="AC196"/>
  <c r="G197"/>
  <c r="J197"/>
  <c r="N197" s="1"/>
  <c r="W197" s="1"/>
  <c r="O197"/>
  <c r="X197" s="1"/>
  <c r="Q197"/>
  <c r="R197"/>
  <c r="S197"/>
  <c r="AB197" s="1"/>
  <c r="T197"/>
  <c r="AA197"/>
  <c r="AC197"/>
  <c r="G198"/>
  <c r="J198"/>
  <c r="N198" s="1"/>
  <c r="O198"/>
  <c r="X198" s="1"/>
  <c r="Q198"/>
  <c r="R198"/>
  <c r="S198"/>
  <c r="AB198" s="1"/>
  <c r="T198"/>
  <c r="AA198"/>
  <c r="AC198"/>
  <c r="G199"/>
  <c r="J199"/>
  <c r="N199" s="1"/>
  <c r="W199" s="1"/>
  <c r="O199"/>
  <c r="X199" s="1"/>
  <c r="Q199"/>
  <c r="R199"/>
  <c r="S199"/>
  <c r="AB199" s="1"/>
  <c r="T199"/>
  <c r="AA199"/>
  <c r="AC199"/>
  <c r="G200"/>
  <c r="J200"/>
  <c r="N200" s="1"/>
  <c r="O200"/>
  <c r="X200" s="1"/>
  <c r="Q200"/>
  <c r="R200"/>
  <c r="S200"/>
  <c r="AB200" s="1"/>
  <c r="T200"/>
  <c r="AA200"/>
  <c r="AC200"/>
  <c r="G201"/>
  <c r="J201"/>
  <c r="N201" s="1"/>
  <c r="W201" s="1"/>
  <c r="O201"/>
  <c r="X201" s="1"/>
  <c r="Q201"/>
  <c r="R201"/>
  <c r="S201"/>
  <c r="AB201" s="1"/>
  <c r="T201"/>
  <c r="AA201"/>
  <c r="AC201"/>
  <c r="G202"/>
  <c r="J202"/>
  <c r="N202" s="1"/>
  <c r="O202"/>
  <c r="X202" s="1"/>
  <c r="Q202"/>
  <c r="R202"/>
  <c r="S202"/>
  <c r="AB202" s="1"/>
  <c r="T202"/>
  <c r="AA202"/>
  <c r="AC202"/>
  <c r="G203"/>
  <c r="J203"/>
  <c r="N203" s="1"/>
  <c r="W203" s="1"/>
  <c r="O203"/>
  <c r="X203" s="1"/>
  <c r="Q203"/>
  <c r="R203"/>
  <c r="S203"/>
  <c r="AB203" s="1"/>
  <c r="T203"/>
  <c r="AA203"/>
  <c r="AC203"/>
  <c r="G204"/>
  <c r="J204"/>
  <c r="N204" s="1"/>
  <c r="O204"/>
  <c r="X204" s="1"/>
  <c r="Q204"/>
  <c r="R204"/>
  <c r="S204"/>
  <c r="AB204" s="1"/>
  <c r="T204"/>
  <c r="AA204"/>
  <c r="AC204"/>
  <c r="G205"/>
  <c r="J205"/>
  <c r="N205" s="1"/>
  <c r="W205" s="1"/>
  <c r="O205"/>
  <c r="X205" s="1"/>
  <c r="Q205"/>
  <c r="R205"/>
  <c r="S205"/>
  <c r="AB205" s="1"/>
  <c r="T205"/>
  <c r="AA205"/>
  <c r="AC205"/>
  <c r="G206"/>
  <c r="J206"/>
  <c r="N206" s="1"/>
  <c r="O206"/>
  <c r="X206" s="1"/>
  <c r="Q206"/>
  <c r="R206"/>
  <c r="S206"/>
  <c r="AB206" s="1"/>
  <c r="T206"/>
  <c r="AA206"/>
  <c r="AC206"/>
  <c r="G207"/>
  <c r="J207"/>
  <c r="N207" s="1"/>
  <c r="W207" s="1"/>
  <c r="O207"/>
  <c r="X207" s="1"/>
  <c r="Q207"/>
  <c r="R207"/>
  <c r="S207"/>
  <c r="AB207" s="1"/>
  <c r="T207"/>
  <c r="AA207"/>
  <c r="AC207"/>
  <c r="G208"/>
  <c r="J208"/>
  <c r="N208" s="1"/>
  <c r="O208"/>
  <c r="X208" s="1"/>
  <c r="Q208"/>
  <c r="R208"/>
  <c r="S208"/>
  <c r="AB208" s="1"/>
  <c r="T208"/>
  <c r="AA208"/>
  <c r="AC208"/>
  <c r="G209"/>
  <c r="J209"/>
  <c r="N209" s="1"/>
  <c r="W209" s="1"/>
  <c r="O209"/>
  <c r="X209" s="1"/>
  <c r="Q209"/>
  <c r="R209"/>
  <c r="S209"/>
  <c r="AB209" s="1"/>
  <c r="T209"/>
  <c r="AA209"/>
  <c r="AC209"/>
  <c r="G210"/>
  <c r="J210"/>
  <c r="N210" s="1"/>
  <c r="O210"/>
  <c r="X210" s="1"/>
  <c r="Q210"/>
  <c r="R210"/>
  <c r="S210"/>
  <c r="AB210" s="1"/>
  <c r="T210"/>
  <c r="AA210"/>
  <c r="AC210"/>
  <c r="G211"/>
  <c r="J211"/>
  <c r="N211" s="1"/>
  <c r="W211" s="1"/>
  <c r="O211"/>
  <c r="X211" s="1"/>
  <c r="Q211"/>
  <c r="R211"/>
  <c r="S211"/>
  <c r="AB211" s="1"/>
  <c r="T211"/>
  <c r="AA211"/>
  <c r="AC211"/>
  <c r="G212"/>
  <c r="J212"/>
  <c r="N212" s="1"/>
  <c r="O212"/>
  <c r="X212" s="1"/>
  <c r="Q212"/>
  <c r="R212"/>
  <c r="S212"/>
  <c r="AB212" s="1"/>
  <c r="T212"/>
  <c r="AA212"/>
  <c r="AC212"/>
  <c r="G213"/>
  <c r="J213"/>
  <c r="N213" s="1"/>
  <c r="W213" s="1"/>
  <c r="O213"/>
  <c r="X213" s="1"/>
  <c r="Q213"/>
  <c r="R213"/>
  <c r="S213"/>
  <c r="AB213" s="1"/>
  <c r="T213"/>
  <c r="AA213"/>
  <c r="AC213"/>
  <c r="G214"/>
  <c r="J214"/>
  <c r="N214" s="1"/>
  <c r="O214"/>
  <c r="X214" s="1"/>
  <c r="Q214"/>
  <c r="R214"/>
  <c r="S214"/>
  <c r="AB214" s="1"/>
  <c r="T214"/>
  <c r="AA214"/>
  <c r="AC214"/>
  <c r="G215"/>
  <c r="J215"/>
  <c r="N215" s="1"/>
  <c r="W215" s="1"/>
  <c r="O215"/>
  <c r="X215" s="1"/>
  <c r="Q215"/>
  <c r="R215"/>
  <c r="S215"/>
  <c r="AB215" s="1"/>
  <c r="T215"/>
  <c r="AA215"/>
  <c r="AC215"/>
  <c r="G216"/>
  <c r="J216"/>
  <c r="N216" s="1"/>
  <c r="O216"/>
  <c r="X216" s="1"/>
  <c r="Q216"/>
  <c r="R216"/>
  <c r="S216"/>
  <c r="AB216" s="1"/>
  <c r="T216"/>
  <c r="AA216"/>
  <c r="AC216"/>
  <c r="G217"/>
  <c r="J217"/>
  <c r="N217" s="1"/>
  <c r="W217" s="1"/>
  <c r="O217"/>
  <c r="X217" s="1"/>
  <c r="Q217"/>
  <c r="R217"/>
  <c r="S217"/>
  <c r="AB217" s="1"/>
  <c r="T217"/>
  <c r="AA217"/>
  <c r="AC217"/>
  <c r="G218"/>
  <c r="J218"/>
  <c r="N218" s="1"/>
  <c r="O218"/>
  <c r="X218" s="1"/>
  <c r="Q218"/>
  <c r="R218"/>
  <c r="S218"/>
  <c r="AB218" s="1"/>
  <c r="T218"/>
  <c r="AA218"/>
  <c r="AC218"/>
  <c r="G219"/>
  <c r="J219"/>
  <c r="N219" s="1"/>
  <c r="W219" s="1"/>
  <c r="O219"/>
  <c r="X219" s="1"/>
  <c r="Q219"/>
  <c r="R219"/>
  <c r="S219"/>
  <c r="AB219" s="1"/>
  <c r="T219"/>
  <c r="AA219"/>
  <c r="AC219"/>
  <c r="G220"/>
  <c r="J220"/>
  <c r="N220" s="1"/>
  <c r="O220"/>
  <c r="X220" s="1"/>
  <c r="Q220"/>
  <c r="R220"/>
  <c r="S220"/>
  <c r="AB220" s="1"/>
  <c r="T220"/>
  <c r="AA220"/>
  <c r="AC220"/>
  <c r="G221"/>
  <c r="J221"/>
  <c r="N221" s="1"/>
  <c r="W221" s="1"/>
  <c r="O221"/>
  <c r="X221" s="1"/>
  <c r="Q221"/>
  <c r="R221"/>
  <c r="S221"/>
  <c r="AB221" s="1"/>
  <c r="T221"/>
  <c r="AA221"/>
  <c r="AC221"/>
  <c r="G222"/>
  <c r="J222"/>
  <c r="N222" s="1"/>
  <c r="O222"/>
  <c r="X222" s="1"/>
  <c r="Q222"/>
  <c r="R222"/>
  <c r="S222"/>
  <c r="AB222" s="1"/>
  <c r="T222"/>
  <c r="AA222"/>
  <c r="AC222"/>
  <c r="G223"/>
  <c r="J223"/>
  <c r="N223" s="1"/>
  <c r="W223" s="1"/>
  <c r="O223"/>
  <c r="X223" s="1"/>
  <c r="Q223"/>
  <c r="R223"/>
  <c r="S223"/>
  <c r="AB223" s="1"/>
  <c r="T223"/>
  <c r="AA223"/>
  <c r="AC223"/>
  <c r="G224"/>
  <c r="J224"/>
  <c r="N224" s="1"/>
  <c r="O224"/>
  <c r="X224" s="1"/>
  <c r="Q224"/>
  <c r="R224"/>
  <c r="S224"/>
  <c r="AB224" s="1"/>
  <c r="T224"/>
  <c r="AA224"/>
  <c r="AC224"/>
  <c r="G225"/>
  <c r="J225"/>
  <c r="N225" s="1"/>
  <c r="W225" s="1"/>
  <c r="O225"/>
  <c r="X225" s="1"/>
  <c r="Q225"/>
  <c r="R225"/>
  <c r="S225"/>
  <c r="AB225" s="1"/>
  <c r="T225"/>
  <c r="AA225"/>
  <c r="AC225"/>
  <c r="G226"/>
  <c r="J226"/>
  <c r="N226" s="1"/>
  <c r="O226"/>
  <c r="X226" s="1"/>
  <c r="Q226"/>
  <c r="R226"/>
  <c r="S226"/>
  <c r="AB226" s="1"/>
  <c r="T226"/>
  <c r="AA226"/>
  <c r="AC226"/>
  <c r="G227"/>
  <c r="J227"/>
  <c r="N227" s="1"/>
  <c r="W227" s="1"/>
  <c r="O227"/>
  <c r="X227" s="1"/>
  <c r="Q227"/>
  <c r="R227"/>
  <c r="S227"/>
  <c r="AB227" s="1"/>
  <c r="T227"/>
  <c r="AA227"/>
  <c r="AC227"/>
  <c r="G228"/>
  <c r="J228"/>
  <c r="N228" s="1"/>
  <c r="O228"/>
  <c r="X228" s="1"/>
  <c r="Q228"/>
  <c r="R228"/>
  <c r="S228"/>
  <c r="AB228" s="1"/>
  <c r="T228"/>
  <c r="AA228"/>
  <c r="AC228"/>
  <c r="G229"/>
  <c r="J229"/>
  <c r="N229" s="1"/>
  <c r="W229" s="1"/>
  <c r="O229"/>
  <c r="X229" s="1"/>
  <c r="Q229"/>
  <c r="R229"/>
  <c r="S229"/>
  <c r="AB229" s="1"/>
  <c r="T229"/>
  <c r="AA229"/>
  <c r="AC229"/>
  <c r="G230"/>
  <c r="J230"/>
  <c r="N230" s="1"/>
  <c r="O230"/>
  <c r="X230" s="1"/>
  <c r="Q230"/>
  <c r="R230"/>
  <c r="S230"/>
  <c r="AB230" s="1"/>
  <c r="T230"/>
  <c r="AA230"/>
  <c r="AC230"/>
  <c r="G231"/>
  <c r="J231"/>
  <c r="N231" s="1"/>
  <c r="W231" s="1"/>
  <c r="O231"/>
  <c r="X231" s="1"/>
  <c r="Q231"/>
  <c r="R231"/>
  <c r="S231"/>
  <c r="AB231" s="1"/>
  <c r="T231"/>
  <c r="AA231"/>
  <c r="AC231"/>
  <c r="G232"/>
  <c r="J232"/>
  <c r="N232" s="1"/>
  <c r="O232"/>
  <c r="X232" s="1"/>
  <c r="Q232"/>
  <c r="R232"/>
  <c r="S232"/>
  <c r="AB232" s="1"/>
  <c r="T232"/>
  <c r="AA232"/>
  <c r="AC232"/>
  <c r="G233"/>
  <c r="J233"/>
  <c r="N233" s="1"/>
  <c r="W233" s="1"/>
  <c r="O233"/>
  <c r="X233" s="1"/>
  <c r="Q233"/>
  <c r="R233"/>
  <c r="S233"/>
  <c r="AB233" s="1"/>
  <c r="T233"/>
  <c r="AA233"/>
  <c r="AC233"/>
  <c r="G234"/>
  <c r="J234"/>
  <c r="N234" s="1"/>
  <c r="O234"/>
  <c r="X234" s="1"/>
  <c r="Q234"/>
  <c r="R234"/>
  <c r="S234"/>
  <c r="AB234" s="1"/>
  <c r="T234"/>
  <c r="AA234"/>
  <c r="AC234"/>
  <c r="G235"/>
  <c r="J235"/>
  <c r="N235" s="1"/>
  <c r="W235" s="1"/>
  <c r="O235"/>
  <c r="X235" s="1"/>
  <c r="Q235"/>
  <c r="R235"/>
  <c r="S235"/>
  <c r="AB235" s="1"/>
  <c r="T235"/>
  <c r="AA235"/>
  <c r="AC235"/>
  <c r="G236"/>
  <c r="J236"/>
  <c r="N236" s="1"/>
  <c r="O236"/>
  <c r="X236" s="1"/>
  <c r="Q236"/>
  <c r="R236"/>
  <c r="S236"/>
  <c r="AB236" s="1"/>
  <c r="T236"/>
  <c r="AA236"/>
  <c r="AC236"/>
  <c r="G237"/>
  <c r="J237"/>
  <c r="B2" i="3"/>
  <c r="E3"/>
  <c r="F3"/>
  <c r="X135" i="1" l="1"/>
  <c r="X136"/>
  <c r="W236"/>
  <c r="W234"/>
  <c r="W232"/>
  <c r="W230"/>
  <c r="W228"/>
  <c r="W226"/>
  <c r="W224"/>
  <c r="W222"/>
  <c r="W220"/>
  <c r="W218"/>
  <c r="W216"/>
  <c r="W214"/>
  <c r="W212"/>
  <c r="W210"/>
  <c r="W208"/>
  <c r="W206"/>
  <c r="W204"/>
  <c r="W202"/>
  <c r="W200"/>
  <c r="W198"/>
  <c r="W196"/>
  <c r="W194"/>
  <c r="W192"/>
  <c r="W190"/>
  <c r="W188"/>
  <c r="W186"/>
  <c r="W184"/>
  <c r="W182"/>
  <c r="W180"/>
  <c r="W178"/>
  <c r="W176"/>
  <c r="W174"/>
  <c r="W172"/>
  <c r="W170"/>
  <c r="W168"/>
  <c r="W166"/>
  <c r="W164"/>
  <c r="W162"/>
  <c r="W160"/>
  <c r="W158"/>
  <c r="W156"/>
  <c r="W154"/>
  <c r="W152"/>
  <c r="W150"/>
  <c r="N134"/>
  <c r="P134"/>
  <c r="N132"/>
  <c r="P132"/>
  <c r="N130"/>
  <c r="P130"/>
  <c r="N128"/>
  <c r="P128"/>
  <c r="N126"/>
  <c r="P126"/>
  <c r="N124"/>
  <c r="P124"/>
  <c r="N122"/>
  <c r="P122"/>
  <c r="N120"/>
  <c r="P120"/>
  <c r="N118"/>
  <c r="P118"/>
  <c r="N116"/>
  <c r="P116"/>
  <c r="N114"/>
  <c r="P114"/>
  <c r="N112"/>
  <c r="P112"/>
  <c r="N110"/>
  <c r="P110"/>
  <c r="AB134"/>
  <c r="AB132"/>
  <c r="AB130"/>
  <c r="AB128"/>
  <c r="AB126"/>
  <c r="AB124"/>
  <c r="AB122"/>
  <c r="AB120"/>
  <c r="AB118"/>
  <c r="AB116"/>
  <c r="AB114"/>
  <c r="AB112"/>
  <c r="AB110"/>
  <c r="W108"/>
  <c r="W106"/>
  <c r="W104"/>
  <c r="W102"/>
  <c r="W100"/>
  <c r="W98"/>
  <c r="W96"/>
  <c r="W94"/>
  <c r="W92"/>
  <c r="W90"/>
  <c r="W88"/>
  <c r="W86"/>
  <c r="W84"/>
  <c r="W82"/>
  <c r="W80"/>
  <c r="W78"/>
  <c r="W76"/>
  <c r="W74"/>
  <c r="W72"/>
  <c r="W70"/>
  <c r="W68"/>
  <c r="W66"/>
  <c r="W64"/>
  <c r="W62"/>
  <c r="W60"/>
  <c r="W58"/>
  <c r="W56"/>
  <c r="W54"/>
  <c r="W52"/>
  <c r="W50"/>
  <c r="W48"/>
  <c r="W46"/>
  <c r="W44"/>
  <c r="W42"/>
  <c r="W40"/>
  <c r="W38"/>
  <c r="N135"/>
  <c r="W135" s="1"/>
  <c r="P135"/>
  <c r="Y135" s="1"/>
  <c r="N133"/>
  <c r="W133" s="1"/>
  <c r="P133"/>
  <c r="Y133" s="1"/>
  <c r="N131"/>
  <c r="W131" s="1"/>
  <c r="P131"/>
  <c r="Y131" s="1"/>
  <c r="N129"/>
  <c r="W129" s="1"/>
  <c r="P129"/>
  <c r="Y129" s="1"/>
  <c r="N127"/>
  <c r="W127" s="1"/>
  <c r="P127"/>
  <c r="Y127" s="1"/>
  <c r="N125"/>
  <c r="W125" s="1"/>
  <c r="P125"/>
  <c r="Y125" s="1"/>
  <c r="N123"/>
  <c r="W123" s="1"/>
  <c r="P123"/>
  <c r="Y123" s="1"/>
  <c r="N121"/>
  <c r="W121" s="1"/>
  <c r="P121"/>
  <c r="Y121" s="1"/>
  <c r="N119"/>
  <c r="W119" s="1"/>
  <c r="P119"/>
  <c r="Y119" s="1"/>
  <c r="N117"/>
  <c r="W117" s="1"/>
  <c r="P117"/>
  <c r="Y117" s="1"/>
  <c r="N115"/>
  <c r="W115" s="1"/>
  <c r="P115"/>
  <c r="Y115" s="1"/>
  <c r="N113"/>
  <c r="W113" s="1"/>
  <c r="P113"/>
  <c r="Y113" s="1"/>
  <c r="N111"/>
  <c r="W111" s="1"/>
  <c r="P111"/>
  <c r="Y111" s="1"/>
  <c r="N109"/>
  <c r="W109" s="1"/>
  <c r="P109"/>
  <c r="Q148"/>
  <c r="O148"/>
  <c r="X148" s="1"/>
  <c r="P236"/>
  <c r="Y236" s="1"/>
  <c r="P235"/>
  <c r="P234"/>
  <c r="Y234" s="1"/>
  <c r="P233"/>
  <c r="P232"/>
  <c r="Y232" s="1"/>
  <c r="P231"/>
  <c r="P230"/>
  <c r="Y230" s="1"/>
  <c r="P229"/>
  <c r="P228"/>
  <c r="Y228" s="1"/>
  <c r="P227"/>
  <c r="P226"/>
  <c r="Y226" s="1"/>
  <c r="P225"/>
  <c r="P224"/>
  <c r="Y224" s="1"/>
  <c r="P223"/>
  <c r="P222"/>
  <c r="Y222" s="1"/>
  <c r="P221"/>
  <c r="P220"/>
  <c r="Y220" s="1"/>
  <c r="P219"/>
  <c r="P218"/>
  <c r="Y218" s="1"/>
  <c r="P217"/>
  <c r="P216"/>
  <c r="Y216" s="1"/>
  <c r="P215"/>
  <c r="P214"/>
  <c r="Y214" s="1"/>
  <c r="P213"/>
  <c r="P212"/>
  <c r="Y212" s="1"/>
  <c r="P211"/>
  <c r="P210"/>
  <c r="Y210" s="1"/>
  <c r="P209"/>
  <c r="P208"/>
  <c r="Y208" s="1"/>
  <c r="P207"/>
  <c r="P206"/>
  <c r="Y206" s="1"/>
  <c r="P205"/>
  <c r="P204"/>
  <c r="Y204" s="1"/>
  <c r="P203"/>
  <c r="P202"/>
  <c r="Y202" s="1"/>
  <c r="P201"/>
  <c r="P200"/>
  <c r="Y200" s="1"/>
  <c r="P199"/>
  <c r="P198"/>
  <c r="Y198" s="1"/>
  <c r="P197"/>
  <c r="P196"/>
  <c r="Y196" s="1"/>
  <c r="P195"/>
  <c r="P194"/>
  <c r="Y194" s="1"/>
  <c r="P193"/>
  <c r="P192"/>
  <c r="Y192" s="1"/>
  <c r="P191"/>
  <c r="P190"/>
  <c r="Y190" s="1"/>
  <c r="P189"/>
  <c r="P188"/>
  <c r="Y188" s="1"/>
  <c r="P187"/>
  <c r="P186"/>
  <c r="Y186" s="1"/>
  <c r="P185"/>
  <c r="P184"/>
  <c r="Y184" s="1"/>
  <c r="P183"/>
  <c r="P182"/>
  <c r="Y182" s="1"/>
  <c r="P181"/>
  <c r="P180"/>
  <c r="Y180" s="1"/>
  <c r="P179"/>
  <c r="P178"/>
  <c r="Y178" s="1"/>
  <c r="P177"/>
  <c r="P176"/>
  <c r="Y176" s="1"/>
  <c r="P175"/>
  <c r="P174"/>
  <c r="Y174" s="1"/>
  <c r="P173"/>
  <c r="P172"/>
  <c r="Y172" s="1"/>
  <c r="P171"/>
  <c r="P170"/>
  <c r="Y170" s="1"/>
  <c r="P169"/>
  <c r="P168"/>
  <c r="Y168" s="1"/>
  <c r="P167"/>
  <c r="P166"/>
  <c r="Y166" s="1"/>
  <c r="P165"/>
  <c r="P164"/>
  <c r="Y164" s="1"/>
  <c r="P163"/>
  <c r="P162"/>
  <c r="Y162" s="1"/>
  <c r="P161"/>
  <c r="P160"/>
  <c r="Y160" s="1"/>
  <c r="P159"/>
  <c r="P158"/>
  <c r="Y158" s="1"/>
  <c r="P157"/>
  <c r="P156"/>
  <c r="Y156" s="1"/>
  <c r="P155"/>
  <c r="P154"/>
  <c r="Y154" s="1"/>
  <c r="P153"/>
  <c r="P152"/>
  <c r="Y152" s="1"/>
  <c r="P151"/>
  <c r="P150"/>
  <c r="Y150" s="1"/>
  <c r="P149"/>
  <c r="P148"/>
  <c r="Y148" s="1"/>
  <c r="X134"/>
  <c r="X132"/>
  <c r="X130"/>
  <c r="X128"/>
  <c r="X126"/>
  <c r="X124"/>
  <c r="X122"/>
  <c r="X120"/>
  <c r="X118"/>
  <c r="X116"/>
  <c r="X114"/>
  <c r="X112"/>
  <c r="X110"/>
  <c r="P108"/>
  <c r="Y108" s="1"/>
  <c r="P107"/>
  <c r="P106"/>
  <c r="Y106" s="1"/>
  <c r="P105"/>
  <c r="P104"/>
  <c r="Y104" s="1"/>
  <c r="P103"/>
  <c r="P102"/>
  <c r="Y102" s="1"/>
  <c r="P101"/>
  <c r="P100"/>
  <c r="Y100" s="1"/>
  <c r="P99"/>
  <c r="P98"/>
  <c r="Y98" s="1"/>
  <c r="P97"/>
  <c r="P96"/>
  <c r="Y96" s="1"/>
  <c r="P95"/>
  <c r="P94"/>
  <c r="Y94" s="1"/>
  <c r="P93"/>
  <c r="P92"/>
  <c r="Y92" s="1"/>
  <c r="P91"/>
  <c r="P90"/>
  <c r="Y90" s="1"/>
  <c r="P89"/>
  <c r="P88"/>
  <c r="Y88" s="1"/>
  <c r="P87"/>
  <c r="P86"/>
  <c r="Y86" s="1"/>
  <c r="P85"/>
  <c r="P84"/>
  <c r="Y84" s="1"/>
  <c r="P83"/>
  <c r="P82"/>
  <c r="Y82" s="1"/>
  <c r="P81"/>
  <c r="P80"/>
  <c r="Y80" s="1"/>
  <c r="P79"/>
  <c r="P78"/>
  <c r="Y78" s="1"/>
  <c r="P77"/>
  <c r="P76"/>
  <c r="Y76" s="1"/>
  <c r="P75"/>
  <c r="P74"/>
  <c r="Y74" s="1"/>
  <c r="P73"/>
  <c r="P72"/>
  <c r="Y72" s="1"/>
  <c r="P71"/>
  <c r="P70"/>
  <c r="Y70" s="1"/>
  <c r="P69"/>
  <c r="P68"/>
  <c r="Y68" s="1"/>
  <c r="P67"/>
  <c r="P66"/>
  <c r="Y66" s="1"/>
  <c r="P65"/>
  <c r="P64"/>
  <c r="Y64" s="1"/>
  <c r="P63"/>
  <c r="P62"/>
  <c r="Y62" s="1"/>
  <c r="P61"/>
  <c r="P60"/>
  <c r="Y60" s="1"/>
  <c r="P59"/>
  <c r="P58"/>
  <c r="Y58" s="1"/>
  <c r="P57"/>
  <c r="P56"/>
  <c r="Y56" s="1"/>
  <c r="P55"/>
  <c r="P54"/>
  <c r="Y54" s="1"/>
  <c r="P53"/>
  <c r="P52"/>
  <c r="Y52" s="1"/>
  <c r="P51"/>
  <c r="P50"/>
  <c r="Y50" s="1"/>
  <c r="P49"/>
  <c r="P48"/>
  <c r="Y48" s="1"/>
  <c r="P47"/>
  <c r="P46"/>
  <c r="Y46" s="1"/>
  <c r="P45"/>
  <c r="P44"/>
  <c r="Y44" s="1"/>
  <c r="P43"/>
  <c r="P42"/>
  <c r="Y42" s="1"/>
  <c r="P41"/>
  <c r="P40"/>
  <c r="Y40" s="1"/>
  <c r="P39"/>
  <c r="P38"/>
  <c r="Y38" s="1"/>
  <c r="P37"/>
  <c r="P36"/>
  <c r="Y36" s="1"/>
  <c r="P35"/>
  <c r="Y35" s="1"/>
  <c r="Y33"/>
  <c r="W33"/>
  <c r="Y31"/>
  <c r="W31"/>
  <c r="Y29"/>
  <c r="P6"/>
  <c r="Y7" s="1"/>
  <c r="Y37" l="1"/>
  <c r="Y39"/>
  <c r="Y41"/>
  <c r="Y43"/>
  <c r="Y45"/>
  <c r="Y47"/>
  <c r="Y49"/>
  <c r="Y51"/>
  <c r="Y53"/>
  <c r="Y55"/>
  <c r="Y57"/>
  <c r="Y59"/>
  <c r="Y61"/>
  <c r="Y63"/>
  <c r="Y65"/>
  <c r="Y67"/>
  <c r="Y69"/>
  <c r="Y71"/>
  <c r="Y73"/>
  <c r="Y75"/>
  <c r="Y77"/>
  <c r="Y79"/>
  <c r="Y81"/>
  <c r="Y83"/>
  <c r="Y85"/>
  <c r="Y87"/>
  <c r="Y89"/>
  <c r="Y91"/>
  <c r="Y93"/>
  <c r="Y95"/>
  <c r="Y97"/>
  <c r="Y99"/>
  <c r="Y101"/>
  <c r="Y103"/>
  <c r="Y105"/>
  <c r="Y107"/>
  <c r="Y149"/>
  <c r="Y151"/>
  <c r="Y153"/>
  <c r="Y155"/>
  <c r="Y157"/>
  <c r="Y159"/>
  <c r="Y161"/>
  <c r="Y163"/>
  <c r="Y165"/>
  <c r="Y167"/>
  <c r="Y169"/>
  <c r="Y171"/>
  <c r="Y173"/>
  <c r="Y175"/>
  <c r="Y177"/>
  <c r="Y179"/>
  <c r="Y181"/>
  <c r="Y183"/>
  <c r="Y185"/>
  <c r="Y187"/>
  <c r="Y189"/>
  <c r="Y191"/>
  <c r="Y193"/>
  <c r="Y195"/>
  <c r="Y197"/>
  <c r="Y199"/>
  <c r="Y201"/>
  <c r="Y203"/>
  <c r="Y205"/>
  <c r="Y207"/>
  <c r="Y209"/>
  <c r="Y211"/>
  <c r="Y213"/>
  <c r="Y215"/>
  <c r="Y217"/>
  <c r="Y219"/>
  <c r="Y221"/>
  <c r="Y223"/>
  <c r="Y225"/>
  <c r="Y227"/>
  <c r="Y229"/>
  <c r="Y231"/>
  <c r="Y233"/>
  <c r="Y235"/>
  <c r="Y109"/>
  <c r="W110"/>
  <c r="W112"/>
  <c r="W114"/>
  <c r="W116"/>
  <c r="W118"/>
  <c r="W120"/>
  <c r="W122"/>
  <c r="W124"/>
  <c r="W126"/>
  <c r="W128"/>
  <c r="W130"/>
  <c r="W132"/>
  <c r="W134"/>
  <c r="Y136"/>
  <c r="Y110"/>
  <c r="Y112"/>
  <c r="Y114"/>
  <c r="Y116"/>
  <c r="Y118"/>
  <c r="Y120"/>
  <c r="Y122"/>
  <c r="Y124"/>
  <c r="Y126"/>
  <c r="Y128"/>
  <c r="Y130"/>
  <c r="Y132"/>
  <c r="Y134"/>
  <c r="W136"/>
  <c r="X149"/>
  <c r="Q238"/>
  <c r="Z29" l="1"/>
  <c r="Z31"/>
  <c r="Z33"/>
  <c r="Z135"/>
  <c r="Z233"/>
  <c r="Z229"/>
  <c r="Z225"/>
  <c r="Z221"/>
  <c r="Z217"/>
  <c r="Z213"/>
  <c r="Z209"/>
  <c r="Z205"/>
  <c r="Z201"/>
  <c r="Z197"/>
  <c r="Z193"/>
  <c r="Z189"/>
  <c r="Z185"/>
  <c r="Z181"/>
  <c r="Z177"/>
  <c r="Z173"/>
  <c r="Z169"/>
  <c r="Z165"/>
  <c r="Z161"/>
  <c r="Z157"/>
  <c r="Z153"/>
  <c r="Z149"/>
  <c r="Z146"/>
  <c r="Z144"/>
  <c r="Z142"/>
  <c r="Z140"/>
  <c r="Z138"/>
  <c r="Z236"/>
  <c r="Z234"/>
  <c r="Z232"/>
  <c r="Z230"/>
  <c r="Z228"/>
  <c r="Z226"/>
  <c r="Z224"/>
  <c r="Z222"/>
  <c r="Z220"/>
  <c r="Z218"/>
  <c r="Z216"/>
  <c r="Z214"/>
  <c r="Z212"/>
  <c r="Z210"/>
  <c r="Z208"/>
  <c r="Z206"/>
  <c r="Z204"/>
  <c r="Z202"/>
  <c r="Z200"/>
  <c r="Z198"/>
  <c r="Z196"/>
  <c r="Z194"/>
  <c r="Z192"/>
  <c r="Z190"/>
  <c r="Z188"/>
  <c r="Z186"/>
  <c r="Z184"/>
  <c r="Z182"/>
  <c r="Z180"/>
  <c r="Z178"/>
  <c r="Z176"/>
  <c r="Z174"/>
  <c r="Z172"/>
  <c r="Z170"/>
  <c r="Z168"/>
  <c r="Z166"/>
  <c r="Z164"/>
  <c r="Z162"/>
  <c r="Z160"/>
  <c r="Z158"/>
  <c r="Z156"/>
  <c r="Z154"/>
  <c r="Z152"/>
  <c r="Z150"/>
  <c r="Z134"/>
  <c r="Z132"/>
  <c r="Z130"/>
  <c r="Z128"/>
  <c r="Z126"/>
  <c r="Z124"/>
  <c r="Z122"/>
  <c r="Z120"/>
  <c r="Z118"/>
  <c r="Z116"/>
  <c r="Z114"/>
  <c r="Z112"/>
  <c r="Z110"/>
  <c r="Z108"/>
  <c r="Z34"/>
  <c r="Z30"/>
  <c r="Z133"/>
  <c r="Z131"/>
  <c r="Z129"/>
  <c r="Z127"/>
  <c r="Z125"/>
  <c r="Z123"/>
  <c r="Z121"/>
  <c r="Z119"/>
  <c r="Z117"/>
  <c r="Z115"/>
  <c r="Z113"/>
  <c r="Z111"/>
  <c r="Z109"/>
  <c r="Z105"/>
  <c r="Z101"/>
  <c r="Z97"/>
  <c r="Z93"/>
  <c r="Z89"/>
  <c r="Z85"/>
  <c r="Z81"/>
  <c r="Z77"/>
  <c r="Z73"/>
  <c r="Z69"/>
  <c r="Z65"/>
  <c r="Z61"/>
  <c r="Z57"/>
  <c r="Z53"/>
  <c r="Z49"/>
  <c r="Z45"/>
  <c r="Z41"/>
  <c r="Z37"/>
  <c r="Z27"/>
  <c r="Z25"/>
  <c r="Z23"/>
  <c r="Z21"/>
  <c r="Z19"/>
  <c r="Z17"/>
  <c r="Z15"/>
  <c r="Z13"/>
  <c r="Z11"/>
  <c r="Z9"/>
  <c r="Z136"/>
  <c r="Z235"/>
  <c r="Z231"/>
  <c r="Z227"/>
  <c r="Z223"/>
  <c r="Z219"/>
  <c r="Z215"/>
  <c r="Z211"/>
  <c r="Z207"/>
  <c r="Z203"/>
  <c r="Z199"/>
  <c r="Z195"/>
  <c r="Z191"/>
  <c r="Z187"/>
  <c r="Z183"/>
  <c r="Z179"/>
  <c r="Z175"/>
  <c r="Z171"/>
  <c r="Z167"/>
  <c r="Z163"/>
  <c r="Z159"/>
  <c r="Z155"/>
  <c r="Z151"/>
  <c r="Z147"/>
  <c r="Z145"/>
  <c r="Z143"/>
  <c r="Z141"/>
  <c r="Z139"/>
  <c r="Z137"/>
  <c r="Z106"/>
  <c r="Z104"/>
  <c r="Z102"/>
  <c r="Z100"/>
  <c r="Z98"/>
  <c r="Z96"/>
  <c r="Z94"/>
  <c r="Z92"/>
  <c r="Z90"/>
  <c r="Z88"/>
  <c r="Z86"/>
  <c r="Z84"/>
  <c r="Z82"/>
  <c r="Z80"/>
  <c r="Z78"/>
  <c r="Z76"/>
  <c r="Z74"/>
  <c r="Z72"/>
  <c r="Z70"/>
  <c r="Z68"/>
  <c r="Z66"/>
  <c r="Z64"/>
  <c r="Z62"/>
  <c r="Z60"/>
  <c r="Z58"/>
  <c r="Z56"/>
  <c r="Z54"/>
  <c r="Z52"/>
  <c r="Z50"/>
  <c r="Z48"/>
  <c r="Z46"/>
  <c r="Z44"/>
  <c r="Z42"/>
  <c r="Z40"/>
  <c r="Z38"/>
  <c r="Z36"/>
  <c r="Z32"/>
  <c r="Z28"/>
  <c r="Z107"/>
  <c r="Z103"/>
  <c r="Z99"/>
  <c r="Z95"/>
  <c r="Z91"/>
  <c r="Z87"/>
  <c r="Z83"/>
  <c r="Z79"/>
  <c r="Z75"/>
  <c r="Z71"/>
  <c r="Z67"/>
  <c r="Z63"/>
  <c r="Z59"/>
  <c r="Z55"/>
  <c r="Z51"/>
  <c r="Z47"/>
  <c r="Z43"/>
  <c r="Z39"/>
  <c r="Z35"/>
  <c r="Z26"/>
  <c r="Z24"/>
  <c r="Z22"/>
  <c r="Z20"/>
  <c r="Z18"/>
  <c r="Z16"/>
  <c r="Z14"/>
  <c r="Z12"/>
  <c r="Z10"/>
  <c r="Z8"/>
  <c r="Z7"/>
  <c r="Z148"/>
</calcChain>
</file>

<file path=xl/comments1.xml><?xml version="1.0" encoding="utf-8"?>
<comments xmlns="http://schemas.openxmlformats.org/spreadsheetml/2006/main">
  <authors>
    <author>928176</author>
  </authors>
  <commentList>
    <comment ref="I2" authorId="0">
      <text>
        <r>
          <rPr>
            <b/>
            <sz val="8"/>
            <color indexed="81"/>
            <rFont val="Tahoma"/>
            <family val="2"/>
          </rPr>
          <t>928176:</t>
        </r>
        <r>
          <rPr>
            <sz val="8"/>
            <color indexed="81"/>
            <rFont val="Tahoma"/>
            <family val="2"/>
          </rPr>
          <t xml:space="preserve">
This is the relative house price (relative to GDP deflator).</t>
        </r>
      </text>
    </comment>
  </commentList>
</comments>
</file>

<file path=xl/sharedStrings.xml><?xml version="1.0" encoding="utf-8"?>
<sst xmlns="http://schemas.openxmlformats.org/spreadsheetml/2006/main" count="146" uniqueCount="144">
  <si>
    <t>Original data</t>
  </si>
  <si>
    <t>Transformed data</t>
  </si>
  <si>
    <t>GDPC96</t>
  </si>
  <si>
    <t>GDPDEF</t>
  </si>
  <si>
    <t>PCEC</t>
  </si>
  <si>
    <t>FPI</t>
  </si>
  <si>
    <t>CE16OV</t>
  </si>
  <si>
    <t>index</t>
  </si>
  <si>
    <t>FEDFUNDS</t>
  </si>
  <si>
    <t>LNS10000000</t>
  </si>
  <si>
    <t>PRS85006023</t>
  </si>
  <si>
    <t>PRS85006103</t>
  </si>
  <si>
    <t>hours</t>
  </si>
  <si>
    <t>inflation</t>
  </si>
  <si>
    <t>dc</t>
  </si>
  <si>
    <t xml:space="preserve">dinve </t>
  </si>
  <si>
    <t xml:space="preserve">dy </t>
  </si>
  <si>
    <t>labobs</t>
  </si>
  <si>
    <t>pinfobs</t>
  </si>
  <si>
    <t>dw</t>
  </si>
  <si>
    <t>robs</t>
  </si>
  <si>
    <t>counter</t>
  </si>
  <si>
    <t>Observed data used in the measurement equations</t>
  </si>
  <si>
    <t>consumption</t>
  </si>
  <si>
    <t>investment</t>
  </si>
  <si>
    <t>output</t>
  </si>
  <si>
    <t>real wage</t>
  </si>
  <si>
    <t>interest rate</t>
  </si>
  <si>
    <t>FAMEDATE</t>
  </si>
  <si>
    <t>X12(log(USHPI___F.Q),MULT,"E",2004Q4)</t>
  </si>
  <si>
    <t>X12(diff(log(USHPI___F.Q)),ADD,"E",2004Q4)</t>
  </si>
  <si>
    <t>diff(log(USHPI___F.Q))</t>
  </si>
  <si>
    <t>Q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</si>
  <si>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</si>
  <si>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</si>
  <si>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</si>
  <si>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</si>
  <si>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</si>
  <si>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</si>
  <si>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</si>
  <si>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</si>
  <si>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</si>
  <si>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</si>
  <si>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</si>
  <si>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</si>
  <si>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</si>
  <si>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</si>
  <si>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</si>
  <si>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</si>
  <si>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</si>
  <si>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</si>
  <si>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</si>
  <si>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</si>
  <si>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</si>
  <si>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</si>
  <si>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</si>
  <si>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</si>
  <si>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</si>
  <si>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</si>
  <si>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</si>
  <si>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</si>
  <si>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</si>
  <si>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</si>
  <si>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</si>
  <si>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</si>
  <si>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</si>
  <si>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</si>
  <si>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</si>
  <si>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</si>
  <si>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</si>
  <si>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</si>
  <si>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</si>
  <si>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</si>
  <si>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</si>
  <si>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</si>
  <si>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</si>
  <si>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</si>
  <si>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</si>
  <si>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</si>
  <si>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</si>
  <si>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</si>
  <si>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</si>
  <si>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</si>
  <si>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</si>
  <si>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</si>
  <si>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</si>
  <si>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</si>
  <si>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</si>
  <si>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</si>
  <si>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</si>
  <si>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</si>
  <si>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</si>
  <si>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</si>
  <si>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</si>
  <si>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</si>
  <si>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</si>
  <si>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</si>
  <si>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</si>
  <si>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</si>
  <si>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</si>
  <si>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</si>
  <si>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</si>
  <si>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</si>
  <si>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</si>
  <si>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</si>
  <si>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</si>
  <si>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</si>
  <si>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</si>
  <si>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</si>
  <si>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</si>
  <si>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</si>
  <si>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</si>
  <si>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</si>
  <si>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</si>
  <si>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</si>
  <si>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</si>
  <si>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</si>
  <si>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</si>
  <si>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</si>
  <si>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</si>
  <si>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</si>
  <si>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</si>
  <si>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</si>
  <si>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</si>
  <si>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</si>
  <si>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</si>
  <si>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</si>
  <si>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</si>
  <si>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</si>
  <si>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</si>
  <si>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</si>
  <si>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</si>
  <si>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</si>
  <si>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</si>
  <si>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</si>
  <si>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</si>
  <si>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</si>
  <si>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Y</t>
  </si>
  <si>
    <t>PIANN</t>
  </si>
  <si>
    <t>FFR</t>
  </si>
  <si>
    <t>time</t>
  </si>
  <si>
    <t>RAW DATA</t>
  </si>
  <si>
    <t>Log data</t>
  </si>
  <si>
    <t>SA data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</si>
</sst>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FAME\famepop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pulator"/>
    </sheetNames>
    <definedNames>
      <definedName name="FAMEData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88"/>
  <sheetViews>
    <sheetView workbookViewId="0">
      <pane ySplit="4590" topLeftCell="A125" activePane="bottomLeft"/>
      <selection activeCell="B11" sqref="B11"/>
      <selection pane="bottomLeft" activeCell="D133" sqref="D133"/>
    </sheetView>
  </sheetViews>
  <sheetFormatPr defaultRowHeight="12.75"/>
  <cols>
    <col min="2" max="12" width="12.7109375" customWidth="1"/>
    <col min="13" max="13" width="15.140625" customWidth="1"/>
    <col min="14" max="20" width="11.7109375" customWidth="1"/>
    <col min="23" max="28" width="9.5703125" bestFit="1" customWidth="1"/>
    <col min="29" max="29" width="9.28515625" bestFit="1" customWidth="1"/>
  </cols>
  <sheetData>
    <row r="1" spans="1:29">
      <c r="B1" t="s">
        <v>0</v>
      </c>
      <c r="N1" t="s">
        <v>1</v>
      </c>
      <c r="V1" t="s">
        <v>22</v>
      </c>
    </row>
    <row r="3" spans="1:29" ht="12.75" customHeight="1">
      <c r="A3" s="1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7</v>
      </c>
      <c r="K3" s="5" t="s">
        <v>10</v>
      </c>
      <c r="L3" s="5" t="s">
        <v>11</v>
      </c>
      <c r="M3" s="1"/>
      <c r="N3" s="5" t="s">
        <v>23</v>
      </c>
      <c r="O3" s="5" t="s">
        <v>24</v>
      </c>
      <c r="P3" s="5" t="s">
        <v>25</v>
      </c>
      <c r="Q3" s="5" t="s">
        <v>12</v>
      </c>
      <c r="R3" s="5" t="s">
        <v>13</v>
      </c>
      <c r="S3" s="5" t="s">
        <v>26</v>
      </c>
      <c r="T3" s="5" t="s">
        <v>27</v>
      </c>
      <c r="U3" s="1"/>
      <c r="V3" s="6" t="s">
        <v>21</v>
      </c>
      <c r="W3" s="5" t="s">
        <v>14</v>
      </c>
      <c r="X3" s="5" t="s">
        <v>15</v>
      </c>
      <c r="Y3" s="5" t="s">
        <v>16</v>
      </c>
      <c r="Z3" s="5" t="s">
        <v>17</v>
      </c>
      <c r="AA3" s="5" t="s">
        <v>18</v>
      </c>
      <c r="AB3" s="5" t="s">
        <v>19</v>
      </c>
      <c r="AC3" s="5" t="s">
        <v>20</v>
      </c>
    </row>
    <row r="4" spans="1:29" ht="12.75" customHeight="1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1"/>
      <c r="N4" s="5"/>
      <c r="O4" s="5"/>
      <c r="P4" s="5"/>
      <c r="Q4" s="5"/>
      <c r="R4" s="5"/>
      <c r="S4" s="5"/>
      <c r="T4" s="5"/>
      <c r="U4" s="1"/>
      <c r="V4" s="6"/>
      <c r="W4" s="5"/>
      <c r="X4" s="5"/>
      <c r="Y4" s="5"/>
      <c r="Z4" s="5"/>
      <c r="AA4" s="5"/>
      <c r="AB4" s="5"/>
      <c r="AC4" s="5"/>
    </row>
    <row r="5" spans="1:29">
      <c r="A5" s="1">
        <v>1947.1</v>
      </c>
      <c r="B5" s="2">
        <v>1570.519</v>
      </c>
      <c r="C5" s="2">
        <v>15.105</v>
      </c>
      <c r="D5" s="2">
        <v>156.30000000000001</v>
      </c>
      <c r="E5" s="2">
        <v>33.200000000000003</v>
      </c>
      <c r="F5" s="2">
        <v>56529.613305613311</v>
      </c>
      <c r="G5" s="2">
        <f t="shared" ref="G5:G68" si="0">F5/F$187*100</f>
        <v>47.602682294858496</v>
      </c>
      <c r="H5" s="2">
        <v>0.48</v>
      </c>
      <c r="I5" s="2">
        <v>101348.69082213071</v>
      </c>
      <c r="J5" s="2">
        <f t="shared" ref="J5:J68" si="1">I5/I$187</f>
        <v>0.52505655153390351</v>
      </c>
      <c r="K5" s="2">
        <v>115.4</v>
      </c>
      <c r="L5" s="2">
        <v>7.2</v>
      </c>
      <c r="M5" s="1"/>
      <c r="N5" s="3">
        <f t="shared" ref="N5:N68" si="2">LN((D5/C5)/J5)*100</f>
        <v>298.10007275729555</v>
      </c>
      <c r="O5" s="3">
        <f t="shared" ref="O5:O68" si="3">LN((E5/C5)/J5)*100</f>
        <v>143.17733660679676</v>
      </c>
      <c r="P5" s="3">
        <f t="shared" ref="P5:P68" si="4">LN(B5/J5)*100</f>
        <v>800.34107219476243</v>
      </c>
      <c r="Q5" s="3">
        <f t="shared" ref="Q5:Q68" si="5">LN((K5*G5/100)/J5)*100</f>
        <v>465.03725834521202</v>
      </c>
      <c r="R5" s="3"/>
      <c r="S5" s="3">
        <f t="shared" ref="S5:S68" si="6">LN(L5/C5)*100</f>
        <v>-74.094478881662567</v>
      </c>
      <c r="T5" s="3">
        <f t="shared" ref="T5:T68" si="7">H5/4</f>
        <v>0.12</v>
      </c>
      <c r="U5" s="1"/>
      <c r="V5" s="1"/>
    </row>
    <row r="6" spans="1:29" ht="12.75" customHeight="1">
      <c r="A6" s="1">
        <v>1947.2</v>
      </c>
      <c r="B6" s="2">
        <v>1568.653</v>
      </c>
      <c r="C6" s="2">
        <v>15.329000000000001</v>
      </c>
      <c r="D6" s="2">
        <v>160.19999999999999</v>
      </c>
      <c r="E6" s="2">
        <v>33.6</v>
      </c>
      <c r="F6" s="2">
        <v>56650.145530145543</v>
      </c>
      <c r="G6" s="2">
        <f t="shared" si="0"/>
        <v>47.704180551350738</v>
      </c>
      <c r="H6" s="2">
        <v>0.48</v>
      </c>
      <c r="I6" s="2">
        <v>101656.08218287402</v>
      </c>
      <c r="J6" s="2">
        <f t="shared" si="1"/>
        <v>0.52664905210331348</v>
      </c>
      <c r="K6" s="2">
        <v>114.9</v>
      </c>
      <c r="L6" s="2">
        <v>7.4</v>
      </c>
      <c r="M6" s="1"/>
      <c r="N6" s="3">
        <f t="shared" si="2"/>
        <v>298.78974630122872</v>
      </c>
      <c r="O6" s="3">
        <f t="shared" si="3"/>
        <v>142.60004953471866</v>
      </c>
      <c r="P6" s="3">
        <f t="shared" si="4"/>
        <v>799.91934558610524</v>
      </c>
      <c r="Q6" s="3">
        <f t="shared" si="5"/>
        <v>464.51319230684953</v>
      </c>
      <c r="R6" s="3">
        <f t="shared" ref="R6:R69" si="8">(LN(C6)-LN(C5))*100</f>
        <v>1.4720644345334932</v>
      </c>
      <c r="S6" s="3">
        <f t="shared" si="6"/>
        <v>-72.826645897384623</v>
      </c>
      <c r="T6" s="3">
        <f t="shared" si="7"/>
        <v>0.12</v>
      </c>
      <c r="U6" s="1"/>
      <c r="V6" s="1"/>
      <c r="W6" s="1"/>
      <c r="X6" s="1"/>
      <c r="Y6" s="1"/>
      <c r="Z6" s="1"/>
      <c r="AA6" s="1"/>
      <c r="AB6" s="1"/>
      <c r="AC6" s="1"/>
    </row>
    <row r="7" spans="1:29" ht="12.75" customHeight="1">
      <c r="A7" s="1">
        <v>1947.3</v>
      </c>
      <c r="B7" s="2">
        <v>1567.9659999999999</v>
      </c>
      <c r="C7" s="2">
        <v>15.597</v>
      </c>
      <c r="D7" s="2">
        <v>163.69999999999999</v>
      </c>
      <c r="E7" s="2">
        <v>35.6</v>
      </c>
      <c r="F7" s="2">
        <v>57011.7422037422</v>
      </c>
      <c r="G7" s="2">
        <f t="shared" si="0"/>
        <v>48.008675320827429</v>
      </c>
      <c r="H7" s="2">
        <v>0.83666666666666667</v>
      </c>
      <c r="I7" s="2">
        <v>101964.40586398471</v>
      </c>
      <c r="J7" s="2">
        <f t="shared" si="1"/>
        <v>0.52824638273922997</v>
      </c>
      <c r="K7" s="2">
        <v>114.3</v>
      </c>
      <c r="L7" s="2">
        <v>7.5</v>
      </c>
      <c r="M7" s="1"/>
      <c r="N7" s="3">
        <f t="shared" si="2"/>
        <v>298.91493664472381</v>
      </c>
      <c r="O7" s="3">
        <f t="shared" si="3"/>
        <v>146.34595199281338</v>
      </c>
      <c r="P7" s="3">
        <f t="shared" si="4"/>
        <v>799.5726987141627</v>
      </c>
      <c r="Q7" s="3">
        <f t="shared" si="5"/>
        <v>464.32305853802171</v>
      </c>
      <c r="R7" s="3">
        <f t="shared" si="8"/>
        <v>1.7332128885717779</v>
      </c>
      <c r="S7" s="3">
        <f t="shared" si="6"/>
        <v>-73.217556752742354</v>
      </c>
      <c r="T7" s="3">
        <f t="shared" si="7"/>
        <v>0.20916666666666667</v>
      </c>
      <c r="U7" s="1"/>
      <c r="V7" s="1">
        <v>1</v>
      </c>
      <c r="W7" s="4">
        <f t="shared" ref="W7:W70" si="9">N7-N6</f>
        <v>0.12519034349509184</v>
      </c>
      <c r="X7" s="4">
        <f t="shared" ref="X7:X70" si="10">O7-O6</f>
        <v>3.7459024580947187</v>
      </c>
      <c r="Y7" s="4">
        <f t="shared" ref="Y7:Y70" si="11">P7-P6</f>
        <v>-0.34664687194253929</v>
      </c>
      <c r="Z7" s="4">
        <f t="shared" ref="Z7:Z70" si="12">Q7-Q$238</f>
        <v>2.4059913836434248</v>
      </c>
      <c r="AA7" s="4">
        <f t="shared" ref="AA7:AA70" si="13">R7</f>
        <v>1.7332128885717779</v>
      </c>
      <c r="AB7" s="4">
        <f t="shared" ref="AB7:AB70" si="14">S7-S6</f>
        <v>-0.39091085535773118</v>
      </c>
      <c r="AC7" s="4">
        <f t="shared" ref="AC7:AC70" si="15">T7</f>
        <v>0.20916666666666667</v>
      </c>
    </row>
    <row r="8" spans="1:29">
      <c r="A8" s="1">
        <v>1947.4</v>
      </c>
      <c r="B8" s="2">
        <v>1590.9380000000001</v>
      </c>
      <c r="C8" s="2">
        <v>15.989000000000001</v>
      </c>
      <c r="D8" s="2">
        <v>167.8</v>
      </c>
      <c r="E8" s="2">
        <v>39.6</v>
      </c>
      <c r="F8" s="2">
        <v>57493.871101871104</v>
      </c>
      <c r="G8" s="2">
        <f t="shared" si="0"/>
        <v>48.414668346796383</v>
      </c>
      <c r="H8" s="2">
        <v>1.0066666666666666</v>
      </c>
      <c r="I8" s="2">
        <v>102273.66469319761</v>
      </c>
      <c r="J8" s="2">
        <f t="shared" si="1"/>
        <v>0.52984855809128184</v>
      </c>
      <c r="K8" s="2">
        <v>114.5</v>
      </c>
      <c r="L8" s="2">
        <v>7.7</v>
      </c>
      <c r="M8" s="1"/>
      <c r="N8" s="3">
        <f t="shared" si="2"/>
        <v>298.60358609474986</v>
      </c>
      <c r="O8" s="3">
        <f t="shared" si="3"/>
        <v>154.20921851748278</v>
      </c>
      <c r="P8" s="3">
        <f t="shared" si="4"/>
        <v>800.72431110943842</v>
      </c>
      <c r="Q8" s="3">
        <f t="shared" si="5"/>
        <v>465.03715225479942</v>
      </c>
      <c r="R8" s="3">
        <f t="shared" si="8"/>
        <v>2.4822397733595292</v>
      </c>
      <c r="S8" s="3">
        <f t="shared" si="6"/>
        <v>-73.06806569436452</v>
      </c>
      <c r="T8" s="3">
        <f t="shared" si="7"/>
        <v>0.25166666666666665</v>
      </c>
      <c r="U8" s="1"/>
      <c r="V8" s="1">
        <f>V7+1</f>
        <v>2</v>
      </c>
      <c r="W8" s="4">
        <f t="shared" si="9"/>
        <v>-0.31135054997395173</v>
      </c>
      <c r="X8" s="4">
        <f t="shared" si="10"/>
        <v>7.8632665246693989</v>
      </c>
      <c r="Y8" s="4">
        <f t="shared" si="11"/>
        <v>1.1516123952757198</v>
      </c>
      <c r="Z8" s="4">
        <f t="shared" si="12"/>
        <v>3.1200851004211358</v>
      </c>
      <c r="AA8" s="4">
        <f t="shared" si="13"/>
        <v>2.4822397733595292</v>
      </c>
      <c r="AB8" s="4">
        <f t="shared" si="14"/>
        <v>0.1494910583778335</v>
      </c>
      <c r="AC8" s="4">
        <f t="shared" si="15"/>
        <v>0.25166666666666665</v>
      </c>
    </row>
    <row r="9" spans="1:29" ht="12.75" customHeight="1">
      <c r="A9" s="1">
        <v>1948.1</v>
      </c>
      <c r="B9" s="2">
        <v>1616.069</v>
      </c>
      <c r="C9" s="2">
        <v>16.111000000000001</v>
      </c>
      <c r="D9" s="2">
        <v>170.5</v>
      </c>
      <c r="E9" s="2">
        <v>41.3</v>
      </c>
      <c r="F9" s="2">
        <v>57976</v>
      </c>
      <c r="G9" s="2">
        <f t="shared" si="0"/>
        <v>48.820661372765315</v>
      </c>
      <c r="H9" s="2">
        <v>1.0900000000000001</v>
      </c>
      <c r="I9" s="2">
        <v>102690.66666666667</v>
      </c>
      <c r="J9" s="2">
        <f t="shared" si="1"/>
        <v>0.53200891770122249</v>
      </c>
      <c r="K9" s="2">
        <v>114.7</v>
      </c>
      <c r="L9" s="2">
        <v>7.9</v>
      </c>
      <c r="M9" s="1"/>
      <c r="N9" s="3">
        <f t="shared" si="2"/>
        <v>299.03280553994222</v>
      </c>
      <c r="O9" s="3">
        <f t="shared" si="3"/>
        <v>157.24552586428379</v>
      </c>
      <c r="P9" s="3">
        <f t="shared" si="4"/>
        <v>801.88469633740078</v>
      </c>
      <c r="Q9" s="3">
        <f t="shared" si="5"/>
        <v>465.63984773734688</v>
      </c>
      <c r="R9" s="3">
        <f t="shared" si="8"/>
        <v>0.76012827055662591</v>
      </c>
      <c r="S9" s="3">
        <f t="shared" si="6"/>
        <v>-71.263950903587371</v>
      </c>
      <c r="T9" s="3">
        <f t="shared" si="7"/>
        <v>0.27250000000000002</v>
      </c>
      <c r="U9" s="1"/>
      <c r="V9" s="1">
        <f t="shared" ref="V9:V72" si="16">V8+1</f>
        <v>3</v>
      </c>
      <c r="W9" s="4">
        <f t="shared" si="9"/>
        <v>0.42921944519235922</v>
      </c>
      <c r="X9" s="4">
        <f t="shared" si="10"/>
        <v>3.03630734680101</v>
      </c>
      <c r="Y9" s="4">
        <f t="shared" si="11"/>
        <v>1.1603852279623652</v>
      </c>
      <c r="Z9" s="4">
        <f t="shared" si="12"/>
        <v>3.7227805829685963</v>
      </c>
      <c r="AA9" s="4">
        <f t="shared" si="13"/>
        <v>0.76012827055662591</v>
      </c>
      <c r="AB9" s="4">
        <f t="shared" si="14"/>
        <v>1.8041147907771489</v>
      </c>
      <c r="AC9" s="4">
        <f t="shared" si="15"/>
        <v>0.27250000000000002</v>
      </c>
    </row>
    <row r="10" spans="1:29">
      <c r="A10" s="1">
        <v>1948.2</v>
      </c>
      <c r="B10" s="2">
        <v>1644.6369999999999</v>
      </c>
      <c r="C10" s="2">
        <v>16.254000000000001</v>
      </c>
      <c r="D10" s="2">
        <v>174.3</v>
      </c>
      <c r="E10" s="2">
        <v>42.2</v>
      </c>
      <c r="F10" s="2">
        <v>58296</v>
      </c>
      <c r="G10" s="2">
        <f t="shared" si="0"/>
        <v>49.090128249391597</v>
      </c>
      <c r="H10" s="2">
        <v>1.1000000000000001</v>
      </c>
      <c r="I10" s="2">
        <v>102915.33333333333</v>
      </c>
      <c r="J10" s="2">
        <f t="shared" si="1"/>
        <v>0.53317284694675793</v>
      </c>
      <c r="K10" s="2">
        <v>114.3</v>
      </c>
      <c r="L10" s="2">
        <v>8</v>
      </c>
      <c r="M10" s="1"/>
      <c r="N10" s="3">
        <f t="shared" si="2"/>
        <v>300.13485368752578</v>
      </c>
      <c r="O10" s="3">
        <f t="shared" si="3"/>
        <v>158.2990805391249</v>
      </c>
      <c r="P10" s="3">
        <f t="shared" si="4"/>
        <v>803.41845868358405</v>
      </c>
      <c r="Q10" s="3">
        <f t="shared" si="5"/>
        <v>465.62239620955046</v>
      </c>
      <c r="R10" s="3">
        <f t="shared" si="8"/>
        <v>0.88367638221633626</v>
      </c>
      <c r="S10" s="3">
        <f t="shared" si="6"/>
        <v>-70.889749065117712</v>
      </c>
      <c r="T10" s="3">
        <f t="shared" si="7"/>
        <v>0.27500000000000002</v>
      </c>
      <c r="U10" s="1"/>
      <c r="V10" s="1">
        <f t="shared" si="16"/>
        <v>4</v>
      </c>
      <c r="W10" s="4">
        <f t="shared" si="9"/>
        <v>1.1020481475835595</v>
      </c>
      <c r="X10" s="4">
        <f t="shared" si="10"/>
        <v>1.0535546748411093</v>
      </c>
      <c r="Y10" s="4">
        <f t="shared" si="11"/>
        <v>1.5337623461832663</v>
      </c>
      <c r="Z10" s="4">
        <f t="shared" si="12"/>
        <v>3.7053290551721716</v>
      </c>
      <c r="AA10" s="4">
        <f t="shared" si="13"/>
        <v>0.88367638221633626</v>
      </c>
      <c r="AB10" s="4">
        <f t="shared" si="14"/>
        <v>0.37420183846965926</v>
      </c>
      <c r="AC10" s="4">
        <f t="shared" si="15"/>
        <v>0.27500000000000002</v>
      </c>
    </row>
    <row r="11" spans="1:29" ht="12.75" customHeight="1">
      <c r="A11" s="1">
        <v>1948.3</v>
      </c>
      <c r="B11" s="2">
        <v>1654.0609999999999</v>
      </c>
      <c r="C11" s="2">
        <v>16.556000000000001</v>
      </c>
      <c r="D11" s="2">
        <v>177.2</v>
      </c>
      <c r="E11" s="2">
        <v>43.1</v>
      </c>
      <c r="F11" s="2">
        <v>58645.666666666664</v>
      </c>
      <c r="G11" s="2">
        <f t="shared" si="0"/>
        <v>49.384576951038426</v>
      </c>
      <c r="H11" s="2">
        <v>1.1499999999999999</v>
      </c>
      <c r="I11" s="2">
        <v>103249</v>
      </c>
      <c r="J11" s="2">
        <f t="shared" si="1"/>
        <v>0.53490147183515724</v>
      </c>
      <c r="K11" s="2">
        <v>114</v>
      </c>
      <c r="L11" s="2">
        <v>8.1999999999999993</v>
      </c>
      <c r="M11" s="1"/>
      <c r="N11" s="3">
        <f t="shared" si="2"/>
        <v>299.62031781251414</v>
      </c>
      <c r="O11" s="3">
        <f t="shared" si="3"/>
        <v>158.24471370638634</v>
      </c>
      <c r="P11" s="3">
        <f t="shared" si="4"/>
        <v>803.66614690344272</v>
      </c>
      <c r="Q11" s="3">
        <f t="shared" si="5"/>
        <v>465.63391442251725</v>
      </c>
      <c r="R11" s="3">
        <f t="shared" si="8"/>
        <v>1.840954155547303</v>
      </c>
      <c r="S11" s="3">
        <f t="shared" si="6"/>
        <v>-70.261441961627867</v>
      </c>
      <c r="T11" s="3">
        <f t="shared" si="7"/>
        <v>0.28749999999999998</v>
      </c>
      <c r="U11" s="1"/>
      <c r="V11" s="1">
        <f t="shared" si="16"/>
        <v>5</v>
      </c>
      <c r="W11" s="4">
        <f t="shared" si="9"/>
        <v>-0.51453587501163156</v>
      </c>
      <c r="X11" s="4">
        <f t="shared" si="10"/>
        <v>-5.4366832738566018E-2</v>
      </c>
      <c r="Y11" s="4">
        <f t="shared" si="11"/>
        <v>0.24768821985867362</v>
      </c>
      <c r="Z11" s="4">
        <f t="shared" si="12"/>
        <v>3.716847268138963</v>
      </c>
      <c r="AA11" s="4">
        <f t="shared" si="13"/>
        <v>1.840954155547303</v>
      </c>
      <c r="AB11" s="4">
        <f t="shared" si="14"/>
        <v>0.62830710348984553</v>
      </c>
      <c r="AC11" s="4">
        <f t="shared" si="15"/>
        <v>0.28749999999999998</v>
      </c>
    </row>
    <row r="12" spans="1:29" ht="12.75" customHeight="1">
      <c r="A12" s="1">
        <v>1948.4</v>
      </c>
      <c r="B12" s="2">
        <v>1657.9880000000001</v>
      </c>
      <c r="C12" s="2">
        <v>16.597000000000001</v>
      </c>
      <c r="D12" s="2">
        <v>178.1</v>
      </c>
      <c r="E12" s="2">
        <v>43.1</v>
      </c>
      <c r="F12" s="2">
        <v>58514.666666666664</v>
      </c>
      <c r="G12" s="2">
        <f t="shared" si="0"/>
        <v>49.274263948419545</v>
      </c>
      <c r="H12" s="2">
        <v>1.24</v>
      </c>
      <c r="I12" s="2">
        <v>103417.66666666667</v>
      </c>
      <c r="J12" s="2">
        <f t="shared" si="1"/>
        <v>0.53577528221830406</v>
      </c>
      <c r="K12" s="2">
        <v>113.6</v>
      </c>
      <c r="L12" s="2">
        <v>8.3000000000000007</v>
      </c>
      <c r="M12" s="1"/>
      <c r="N12" s="3">
        <f t="shared" si="2"/>
        <v>299.71636895707678</v>
      </c>
      <c r="O12" s="3">
        <f t="shared" si="3"/>
        <v>157.8341496384854</v>
      </c>
      <c r="P12" s="3">
        <f t="shared" si="4"/>
        <v>803.74005534470768</v>
      </c>
      <c r="Q12" s="3">
        <f t="shared" si="5"/>
        <v>464.89556910127055</v>
      </c>
      <c r="R12" s="3">
        <f t="shared" si="8"/>
        <v>0.24733822520954796</v>
      </c>
      <c r="S12" s="3">
        <f t="shared" si="6"/>
        <v>-69.296644133602953</v>
      </c>
      <c r="T12" s="3">
        <f t="shared" si="7"/>
        <v>0.31</v>
      </c>
      <c r="U12" s="1"/>
      <c r="V12" s="1">
        <f t="shared" si="16"/>
        <v>6</v>
      </c>
      <c r="W12" s="4">
        <f t="shared" si="9"/>
        <v>9.6051144562636637E-2</v>
      </c>
      <c r="X12" s="4">
        <f t="shared" si="10"/>
        <v>-0.41056406790093547</v>
      </c>
      <c r="Y12" s="4">
        <f t="shared" si="11"/>
        <v>7.3908441264961766E-2</v>
      </c>
      <c r="Z12" s="4">
        <f t="shared" si="12"/>
        <v>2.9785019468922656</v>
      </c>
      <c r="AA12" s="4">
        <f t="shared" si="13"/>
        <v>0.24733822520954796</v>
      </c>
      <c r="AB12" s="4">
        <f t="shared" si="14"/>
        <v>0.96479782802491343</v>
      </c>
      <c r="AC12" s="4">
        <f t="shared" si="15"/>
        <v>0.31</v>
      </c>
    </row>
    <row r="13" spans="1:29" ht="12.75" customHeight="1">
      <c r="A13" s="1">
        <v>1949.1</v>
      </c>
      <c r="B13" s="2">
        <v>1633.249</v>
      </c>
      <c r="C13" s="2">
        <v>16.530999999999999</v>
      </c>
      <c r="D13" s="2">
        <v>177</v>
      </c>
      <c r="E13" s="2">
        <v>40.5</v>
      </c>
      <c r="F13" s="2">
        <v>58142</v>
      </c>
      <c r="G13" s="2">
        <f t="shared" si="0"/>
        <v>48.960447315015202</v>
      </c>
      <c r="H13" s="2">
        <v>1.27</v>
      </c>
      <c r="I13" s="2">
        <v>103584.33333333333</v>
      </c>
      <c r="J13" s="2">
        <f t="shared" si="1"/>
        <v>0.53663873121350847</v>
      </c>
      <c r="K13" s="2">
        <v>113.5</v>
      </c>
      <c r="L13" s="2">
        <v>8.3000000000000007</v>
      </c>
      <c r="M13" s="1"/>
      <c r="N13" s="3">
        <f t="shared" si="2"/>
        <v>299.33424911689548</v>
      </c>
      <c r="O13" s="3">
        <f t="shared" si="3"/>
        <v>151.84947327076196</v>
      </c>
      <c r="P13" s="3">
        <f t="shared" si="4"/>
        <v>802.07567261105373</v>
      </c>
      <c r="Q13" s="3">
        <f t="shared" si="5"/>
        <v>464.00755900977958</v>
      </c>
      <c r="R13" s="3">
        <f t="shared" si="8"/>
        <v>-0.39845500677064827</v>
      </c>
      <c r="S13" s="3">
        <f t="shared" si="6"/>
        <v>-68.898189126832264</v>
      </c>
      <c r="T13" s="3">
        <f t="shared" si="7"/>
        <v>0.3175</v>
      </c>
      <c r="U13" s="1"/>
      <c r="V13" s="1">
        <f t="shared" si="16"/>
        <v>7</v>
      </c>
      <c r="W13" s="4">
        <f t="shared" si="9"/>
        <v>-0.38211984018130352</v>
      </c>
      <c r="X13" s="4">
        <f t="shared" si="10"/>
        <v>-5.9846763677234378</v>
      </c>
      <c r="Y13" s="4">
        <f t="shared" si="11"/>
        <v>-1.6643827336539516</v>
      </c>
      <c r="Z13" s="4">
        <f t="shared" si="12"/>
        <v>2.0904918554012966</v>
      </c>
      <c r="AA13" s="4">
        <f t="shared" si="13"/>
        <v>-0.39845500677064827</v>
      </c>
      <c r="AB13" s="4">
        <f t="shared" si="14"/>
        <v>0.39845500677068912</v>
      </c>
      <c r="AC13" s="4">
        <f t="shared" si="15"/>
        <v>0.3175</v>
      </c>
    </row>
    <row r="14" spans="1:29">
      <c r="A14" s="1">
        <v>1949.2</v>
      </c>
      <c r="B14" s="2">
        <v>1628.4390000000001</v>
      </c>
      <c r="C14" s="2">
        <v>16.350000000000001</v>
      </c>
      <c r="D14" s="2">
        <v>178.6</v>
      </c>
      <c r="E14" s="2">
        <v>39.200000000000003</v>
      </c>
      <c r="F14" s="2">
        <v>57490.333333333336</v>
      </c>
      <c r="G14" s="2">
        <f t="shared" si="0"/>
        <v>48.411689248552321</v>
      </c>
      <c r="H14" s="2">
        <v>1.27</v>
      </c>
      <c r="I14" s="2">
        <v>103838</v>
      </c>
      <c r="J14" s="2">
        <f t="shared" si="1"/>
        <v>0.53795290058420953</v>
      </c>
      <c r="K14" s="2">
        <v>113.1</v>
      </c>
      <c r="L14" s="2">
        <v>8.3000000000000007</v>
      </c>
      <c r="M14" s="1"/>
      <c r="N14" s="3">
        <f t="shared" si="2"/>
        <v>301.09050391343197</v>
      </c>
      <c r="O14" s="3">
        <f t="shared" si="3"/>
        <v>149.44331174883379</v>
      </c>
      <c r="P14" s="3">
        <f t="shared" si="4"/>
        <v>801.53614342666742</v>
      </c>
      <c r="Q14" s="3">
        <f t="shared" si="5"/>
        <v>462.28277631319281</v>
      </c>
      <c r="R14" s="3">
        <f t="shared" si="8"/>
        <v>-1.1009508727612527</v>
      </c>
      <c r="S14" s="3">
        <f t="shared" si="6"/>
        <v>-67.797238254071019</v>
      </c>
      <c r="T14" s="3">
        <f t="shared" si="7"/>
        <v>0.3175</v>
      </c>
      <c r="U14" s="1"/>
      <c r="V14" s="1">
        <f t="shared" si="16"/>
        <v>8</v>
      </c>
      <c r="W14" s="4">
        <f t="shared" si="9"/>
        <v>1.7562547965364956</v>
      </c>
      <c r="X14" s="4">
        <f t="shared" si="10"/>
        <v>-2.4061615219281691</v>
      </c>
      <c r="Y14" s="4">
        <f t="shared" si="11"/>
        <v>-0.53952918438631059</v>
      </c>
      <c r="Z14" s="4">
        <f t="shared" si="12"/>
        <v>0.36570915881452493</v>
      </c>
      <c r="AA14" s="4">
        <f t="shared" si="13"/>
        <v>-1.1009508727612527</v>
      </c>
      <c r="AB14" s="4">
        <f t="shared" si="14"/>
        <v>1.1009508727612456</v>
      </c>
      <c r="AC14" s="4">
        <f t="shared" si="15"/>
        <v>0.3175</v>
      </c>
    </row>
    <row r="15" spans="1:29" ht="12.75" customHeight="1">
      <c r="A15" s="1">
        <v>1949.3</v>
      </c>
      <c r="B15" s="2">
        <v>1646.6980000000001</v>
      </c>
      <c r="C15" s="2">
        <v>16.256</v>
      </c>
      <c r="D15" s="2">
        <v>178</v>
      </c>
      <c r="E15" s="2">
        <v>38.6</v>
      </c>
      <c r="F15" s="2">
        <v>57390.333333333336</v>
      </c>
      <c r="G15" s="2">
        <f t="shared" si="0"/>
        <v>48.327480849606609</v>
      </c>
      <c r="H15" s="2">
        <v>1.1433333333333333</v>
      </c>
      <c r="I15" s="2">
        <v>104127.33333333333</v>
      </c>
      <c r="J15" s="2">
        <f t="shared" si="1"/>
        <v>0.53945184803988433</v>
      </c>
      <c r="K15" s="2">
        <v>112.7</v>
      </c>
      <c r="L15" s="2">
        <v>8.4</v>
      </c>
      <c r="M15" s="1"/>
      <c r="N15" s="3">
        <f t="shared" si="2"/>
        <v>301.05232301013621</v>
      </c>
      <c r="O15" s="3">
        <f t="shared" si="3"/>
        <v>148.19919562800618</v>
      </c>
      <c r="P15" s="3">
        <f t="shared" si="4"/>
        <v>802.37291008782506</v>
      </c>
      <c r="Q15" s="3">
        <f t="shared" si="5"/>
        <v>461.47613468137581</v>
      </c>
      <c r="R15" s="3">
        <f t="shared" si="8"/>
        <v>-0.57658259471913276</v>
      </c>
      <c r="S15" s="3">
        <f t="shared" si="6"/>
        <v>-66.023036554680345</v>
      </c>
      <c r="T15" s="3">
        <f t="shared" si="7"/>
        <v>0.28583333333333333</v>
      </c>
      <c r="U15" s="1"/>
      <c r="V15" s="1">
        <f t="shared" si="16"/>
        <v>9</v>
      </c>
      <c r="W15" s="4">
        <f t="shared" si="9"/>
        <v>-3.8180903295767621E-2</v>
      </c>
      <c r="X15" s="4">
        <f t="shared" si="10"/>
        <v>-1.2441161208276128</v>
      </c>
      <c r="Y15" s="4">
        <f t="shared" si="11"/>
        <v>0.83676666115763965</v>
      </c>
      <c r="Z15" s="4">
        <f t="shared" si="12"/>
        <v>-0.4409324730024764</v>
      </c>
      <c r="AA15" s="4">
        <f t="shared" si="13"/>
        <v>-0.57658259471913276</v>
      </c>
      <c r="AB15" s="4">
        <f t="shared" si="14"/>
        <v>1.7742016993906731</v>
      </c>
      <c r="AC15" s="4">
        <f t="shared" si="15"/>
        <v>0.28583333333333333</v>
      </c>
    </row>
    <row r="16" spans="1:29">
      <c r="A16" s="1">
        <v>1949.4</v>
      </c>
      <c r="B16" s="2">
        <v>1629.9110000000001</v>
      </c>
      <c r="C16" s="2">
        <v>16.271999999999998</v>
      </c>
      <c r="D16" s="2">
        <v>180.4</v>
      </c>
      <c r="E16" s="2">
        <v>39.9</v>
      </c>
      <c r="F16" s="2">
        <v>57707.666666666664</v>
      </c>
      <c r="G16" s="2">
        <f t="shared" si="0"/>
        <v>48.594702168927661</v>
      </c>
      <c r="H16" s="2">
        <v>1.1766666666666667</v>
      </c>
      <c r="I16" s="2">
        <v>104427.66666666667</v>
      </c>
      <c r="J16" s="2">
        <f t="shared" si="1"/>
        <v>0.5410077831292428</v>
      </c>
      <c r="K16" s="2">
        <v>112.8</v>
      </c>
      <c r="L16" s="2">
        <v>8.4</v>
      </c>
      <c r="M16" s="1"/>
      <c r="N16" s="3">
        <f t="shared" si="2"/>
        <v>302.0052382000938</v>
      </c>
      <c r="O16" s="3">
        <f t="shared" si="3"/>
        <v>151.12520982682321</v>
      </c>
      <c r="P16" s="3">
        <f t="shared" si="4"/>
        <v>801.06023047617305</v>
      </c>
      <c r="Q16" s="3">
        <f t="shared" si="5"/>
        <v>461.82822828492334</v>
      </c>
      <c r="R16" s="3">
        <f t="shared" si="8"/>
        <v>9.8376791013254916E-2</v>
      </c>
      <c r="S16" s="3">
        <f t="shared" si="6"/>
        <v>-66.121413345693611</v>
      </c>
      <c r="T16" s="3">
        <f t="shared" si="7"/>
        <v>0.29416666666666669</v>
      </c>
      <c r="U16" s="1"/>
      <c r="V16" s="1">
        <f t="shared" si="16"/>
        <v>10</v>
      </c>
      <c r="W16" s="4">
        <f t="shared" si="9"/>
        <v>0.95291518995759361</v>
      </c>
      <c r="X16" s="4">
        <f t="shared" si="10"/>
        <v>2.926014198817029</v>
      </c>
      <c r="Y16" s="4">
        <f t="shared" si="11"/>
        <v>-1.3126796116520154</v>
      </c>
      <c r="Z16" s="4">
        <f t="shared" si="12"/>
        <v>-8.8838869454946234E-2</v>
      </c>
      <c r="AA16" s="4">
        <f t="shared" si="13"/>
        <v>9.8376791013254916E-2</v>
      </c>
      <c r="AB16" s="4">
        <f t="shared" si="14"/>
        <v>-9.8376791013265574E-2</v>
      </c>
      <c r="AC16" s="4">
        <f t="shared" si="15"/>
        <v>0.29416666666666669</v>
      </c>
    </row>
    <row r="17" spans="1:29">
      <c r="A17" s="1">
        <v>1950.1</v>
      </c>
      <c r="B17" s="2">
        <v>1696.7650000000001</v>
      </c>
      <c r="C17" s="2">
        <v>16.222000000000001</v>
      </c>
      <c r="D17" s="2">
        <v>183.1</v>
      </c>
      <c r="E17" s="2">
        <v>42.3</v>
      </c>
      <c r="F17" s="2">
        <v>57704.666666666664</v>
      </c>
      <c r="G17" s="2">
        <f t="shared" si="0"/>
        <v>48.592175916959292</v>
      </c>
      <c r="H17" s="2">
        <v>1.2033333333333336</v>
      </c>
      <c r="I17" s="2">
        <v>104733.33333333333</v>
      </c>
      <c r="J17" s="2">
        <f t="shared" si="1"/>
        <v>0.54259134858644764</v>
      </c>
      <c r="K17" s="2">
        <v>113.3</v>
      </c>
      <c r="L17" s="2">
        <v>8.6</v>
      </c>
      <c r="M17" s="1"/>
      <c r="N17" s="3">
        <f t="shared" si="2"/>
        <v>303.50629292837635</v>
      </c>
      <c r="O17" s="3">
        <f t="shared" si="3"/>
        <v>156.98175636555311</v>
      </c>
      <c r="P17" s="3">
        <f t="shared" si="4"/>
        <v>804.78775992264775</v>
      </c>
      <c r="Q17" s="3">
        <f t="shared" si="5"/>
        <v>461.97303338806137</v>
      </c>
      <c r="R17" s="3">
        <f t="shared" si="8"/>
        <v>-0.30774936580506562</v>
      </c>
      <c r="S17" s="3">
        <f t="shared" si="6"/>
        <v>-63.460614238869098</v>
      </c>
      <c r="T17" s="3">
        <f t="shared" si="7"/>
        <v>0.3008333333333334</v>
      </c>
      <c r="U17" s="1"/>
      <c r="V17" s="1">
        <f t="shared" si="16"/>
        <v>11</v>
      </c>
      <c r="W17" s="4">
        <f t="shared" si="9"/>
        <v>1.5010547282825542</v>
      </c>
      <c r="X17" s="4">
        <f t="shared" si="10"/>
        <v>5.8565465387299014</v>
      </c>
      <c r="Y17" s="4">
        <f t="shared" si="11"/>
        <v>3.7275294464747049</v>
      </c>
      <c r="Z17" s="4">
        <f t="shared" si="12"/>
        <v>5.5966233683079736E-2</v>
      </c>
      <c r="AA17" s="4">
        <f t="shared" si="13"/>
        <v>-0.30774936580506562</v>
      </c>
      <c r="AB17" s="4">
        <f t="shared" si="14"/>
        <v>2.6607991068245127</v>
      </c>
      <c r="AC17" s="4">
        <f t="shared" si="15"/>
        <v>0.3008333333333334</v>
      </c>
    </row>
    <row r="18" spans="1:29">
      <c r="A18" s="1">
        <v>1950.2</v>
      </c>
      <c r="B18" s="2">
        <v>1747.3219999999999</v>
      </c>
      <c r="C18" s="2">
        <v>16.286000000000001</v>
      </c>
      <c r="D18" s="2">
        <v>187</v>
      </c>
      <c r="E18" s="2">
        <v>47</v>
      </c>
      <c r="F18" s="2">
        <v>58761.333333333336</v>
      </c>
      <c r="G18" s="2">
        <f t="shared" si="0"/>
        <v>49.481977999152306</v>
      </c>
      <c r="H18" s="2">
        <v>1.2533333333333332</v>
      </c>
      <c r="I18" s="2">
        <v>105020.33333333333</v>
      </c>
      <c r="J18" s="2">
        <f t="shared" si="1"/>
        <v>0.54407820775618954</v>
      </c>
      <c r="K18" s="2">
        <v>113.6</v>
      </c>
      <c r="L18" s="2">
        <v>8.6999999999999993</v>
      </c>
      <c r="M18" s="1"/>
      <c r="N18" s="3">
        <f t="shared" si="2"/>
        <v>304.94650520112305</v>
      </c>
      <c r="O18" s="3">
        <f t="shared" si="3"/>
        <v>166.85040368667026</v>
      </c>
      <c r="P18" s="3">
        <f t="shared" si="4"/>
        <v>807.45018873217737</v>
      </c>
      <c r="Q18" s="3">
        <f t="shared" si="5"/>
        <v>463.77841209564667</v>
      </c>
      <c r="R18" s="3">
        <f t="shared" si="8"/>
        <v>0.39374973967865046</v>
      </c>
      <c r="S18" s="3">
        <f t="shared" si="6"/>
        <v>-62.698281738440166</v>
      </c>
      <c r="T18" s="3">
        <f t="shared" si="7"/>
        <v>0.3133333333333333</v>
      </c>
      <c r="U18" s="1"/>
      <c r="V18" s="1">
        <f t="shared" si="16"/>
        <v>12</v>
      </c>
      <c r="W18" s="4">
        <f t="shared" si="9"/>
        <v>1.4402122727466917</v>
      </c>
      <c r="X18" s="4">
        <f t="shared" si="10"/>
        <v>9.8686473211171517</v>
      </c>
      <c r="Y18" s="4">
        <f t="shared" si="11"/>
        <v>2.6624288095296151</v>
      </c>
      <c r="Z18" s="4">
        <f t="shared" si="12"/>
        <v>1.8613449412683849</v>
      </c>
      <c r="AA18" s="4">
        <f t="shared" si="13"/>
        <v>0.39374973967865046</v>
      </c>
      <c r="AB18" s="4">
        <f t="shared" si="14"/>
        <v>0.76233250042893275</v>
      </c>
      <c r="AC18" s="4">
        <f t="shared" si="15"/>
        <v>0.3133333333333333</v>
      </c>
    </row>
    <row r="19" spans="1:29">
      <c r="A19" s="1">
        <v>1950.3</v>
      </c>
      <c r="B19" s="2">
        <v>1815.845</v>
      </c>
      <c r="C19" s="2">
        <v>16.63</v>
      </c>
      <c r="D19" s="2">
        <v>200.7</v>
      </c>
      <c r="E19" s="2">
        <v>52</v>
      </c>
      <c r="F19" s="2">
        <v>59457.666666666664</v>
      </c>
      <c r="G19" s="2">
        <f t="shared" si="0"/>
        <v>50.068349150477601</v>
      </c>
      <c r="H19" s="2">
        <v>1.32</v>
      </c>
      <c r="I19" s="2">
        <v>105248.33333333333</v>
      </c>
      <c r="J19" s="2">
        <f t="shared" si="1"/>
        <v>0.54525940598162925</v>
      </c>
      <c r="K19" s="2">
        <v>114.1</v>
      </c>
      <c r="L19" s="2">
        <v>8.9</v>
      </c>
      <c r="M19" s="1"/>
      <c r="N19" s="3">
        <f t="shared" si="2"/>
        <v>309.70965858779556</v>
      </c>
      <c r="O19" s="3">
        <f t="shared" si="3"/>
        <v>174.65290486570905</v>
      </c>
      <c r="P19" s="3">
        <f t="shared" si="4"/>
        <v>811.07998263761056</v>
      </c>
      <c r="Q19" s="3">
        <f t="shared" si="5"/>
        <v>465.17877491274578</v>
      </c>
      <c r="R19" s="3">
        <f t="shared" si="8"/>
        <v>2.0902450159896446</v>
      </c>
      <c r="S19" s="3">
        <f t="shared" si="6"/>
        <v>-62.515701646674202</v>
      </c>
      <c r="T19" s="3">
        <f t="shared" si="7"/>
        <v>0.33</v>
      </c>
      <c r="U19" s="1"/>
      <c r="V19" s="1">
        <f t="shared" si="16"/>
        <v>13</v>
      </c>
      <c r="W19" s="4">
        <f t="shared" si="9"/>
        <v>4.7631533866725135</v>
      </c>
      <c r="X19" s="4">
        <f t="shared" si="10"/>
        <v>7.802501179038785</v>
      </c>
      <c r="Y19" s="4">
        <f t="shared" si="11"/>
        <v>3.6297939054331891</v>
      </c>
      <c r="Z19" s="4">
        <f t="shared" si="12"/>
        <v>3.2617077583674927</v>
      </c>
      <c r="AA19" s="4">
        <f t="shared" si="13"/>
        <v>2.0902450159896446</v>
      </c>
      <c r="AB19" s="4">
        <f t="shared" si="14"/>
        <v>0.18258009176596346</v>
      </c>
      <c r="AC19" s="4">
        <f t="shared" si="15"/>
        <v>0.33</v>
      </c>
    </row>
    <row r="20" spans="1:29">
      <c r="A20" s="1">
        <v>1950.4</v>
      </c>
      <c r="B20" s="2">
        <v>1848.9280000000001</v>
      </c>
      <c r="C20" s="2">
        <v>16.95</v>
      </c>
      <c r="D20" s="2">
        <v>198.1</v>
      </c>
      <c r="E20" s="2">
        <v>51.9</v>
      </c>
      <c r="F20" s="2">
        <v>59643</v>
      </c>
      <c r="G20" s="2">
        <f t="shared" si="0"/>
        <v>50.224415383190326</v>
      </c>
      <c r="H20" s="2">
        <v>1.4366666666666668</v>
      </c>
      <c r="I20" s="2">
        <v>104982.33333333333</v>
      </c>
      <c r="J20" s="2">
        <f t="shared" si="1"/>
        <v>0.54388134138528299</v>
      </c>
      <c r="K20" s="2">
        <v>114.2</v>
      </c>
      <c r="L20" s="2">
        <v>9.1</v>
      </c>
      <c r="M20" s="1"/>
      <c r="N20" s="3">
        <f t="shared" si="2"/>
        <v>306.75282982499266</v>
      </c>
      <c r="O20" s="3">
        <f t="shared" si="3"/>
        <v>172.80751347172639</v>
      </c>
      <c r="P20" s="3">
        <f t="shared" si="4"/>
        <v>813.13854690332755</v>
      </c>
      <c r="Q20" s="3">
        <f t="shared" si="5"/>
        <v>465.83065602825633</v>
      </c>
      <c r="R20" s="3">
        <f t="shared" si="8"/>
        <v>1.9059540621622961</v>
      </c>
      <c r="S20" s="3">
        <f t="shared" si="6"/>
        <v>-62.199342030365493</v>
      </c>
      <c r="T20" s="3">
        <f t="shared" si="7"/>
        <v>0.35916666666666669</v>
      </c>
      <c r="U20" s="1"/>
      <c r="V20" s="1">
        <f t="shared" si="16"/>
        <v>14</v>
      </c>
      <c r="W20" s="4">
        <f t="shared" si="9"/>
        <v>-2.9568287628028997</v>
      </c>
      <c r="X20" s="4">
        <f t="shared" si="10"/>
        <v>-1.8453913939826521</v>
      </c>
      <c r="Y20" s="4">
        <f t="shared" si="11"/>
        <v>2.0585642657169956</v>
      </c>
      <c r="Z20" s="4">
        <f t="shared" si="12"/>
        <v>3.9135888738780409</v>
      </c>
      <c r="AA20" s="4">
        <f t="shared" si="13"/>
        <v>1.9059540621622961</v>
      </c>
      <c r="AB20" s="4">
        <f t="shared" si="14"/>
        <v>0.31635961630870923</v>
      </c>
      <c r="AC20" s="4">
        <f t="shared" si="15"/>
        <v>0.35916666666666669</v>
      </c>
    </row>
    <row r="21" spans="1:29">
      <c r="A21" s="1">
        <v>1951.1</v>
      </c>
      <c r="B21" s="2">
        <v>1871.3109999999999</v>
      </c>
      <c r="C21" s="2">
        <v>17.582000000000001</v>
      </c>
      <c r="D21" s="2">
        <v>209.4</v>
      </c>
      <c r="E21" s="2">
        <v>51.7</v>
      </c>
      <c r="F21" s="2">
        <v>59899.333333333336</v>
      </c>
      <c r="G21" s="2">
        <f t="shared" si="0"/>
        <v>50.440269579154496</v>
      </c>
      <c r="H21" s="2">
        <v>1.4666666666666666</v>
      </c>
      <c r="I21" s="2">
        <v>104692.33333333333</v>
      </c>
      <c r="J21" s="2">
        <f t="shared" si="1"/>
        <v>0.54237894013362731</v>
      </c>
      <c r="K21" s="2">
        <v>114.3</v>
      </c>
      <c r="L21" s="2">
        <v>9.4</v>
      </c>
      <c r="M21" s="1"/>
      <c r="N21" s="3">
        <f t="shared" si="2"/>
        <v>308.91610173044609</v>
      </c>
      <c r="O21" s="3">
        <f t="shared" si="3"/>
        <v>169.03725003824078</v>
      </c>
      <c r="P21" s="3">
        <f t="shared" si="4"/>
        <v>814.61849040299228</v>
      </c>
      <c r="Q21" s="3">
        <f t="shared" si="5"/>
        <v>466.62366107431626</v>
      </c>
      <c r="R21" s="3">
        <f t="shared" si="8"/>
        <v>3.6607817602527959</v>
      </c>
      <c r="S21" s="3">
        <f t="shared" si="6"/>
        <v>-62.616596215302856</v>
      </c>
      <c r="T21" s="3">
        <f t="shared" si="7"/>
        <v>0.36666666666666664</v>
      </c>
      <c r="U21" s="1"/>
      <c r="V21" s="1">
        <f t="shared" si="16"/>
        <v>15</v>
      </c>
      <c r="W21" s="4">
        <f t="shared" si="9"/>
        <v>2.1632719054534277</v>
      </c>
      <c r="X21" s="4">
        <f t="shared" si="10"/>
        <v>-3.77026343348561</v>
      </c>
      <c r="Y21" s="4">
        <f t="shared" si="11"/>
        <v>1.4799434996647278</v>
      </c>
      <c r="Z21" s="4">
        <f t="shared" si="12"/>
        <v>4.7065939199379727</v>
      </c>
      <c r="AA21" s="4">
        <f t="shared" si="13"/>
        <v>3.6607817602527959</v>
      </c>
      <c r="AB21" s="4">
        <f t="shared" si="14"/>
        <v>-0.41725418493736299</v>
      </c>
      <c r="AC21" s="4">
        <f t="shared" si="15"/>
        <v>0.36666666666666664</v>
      </c>
    </row>
    <row r="22" spans="1:29">
      <c r="A22" s="1">
        <v>1951.2</v>
      </c>
      <c r="B22" s="2">
        <v>1903.1179999999999</v>
      </c>
      <c r="C22" s="2">
        <v>17.690000000000001</v>
      </c>
      <c r="D22" s="2">
        <v>205.1</v>
      </c>
      <c r="E22" s="2">
        <v>50.1</v>
      </c>
      <c r="F22" s="2">
        <v>59899</v>
      </c>
      <c r="G22" s="2">
        <f t="shared" si="0"/>
        <v>50.439988884491335</v>
      </c>
      <c r="H22" s="2">
        <v>1.59</v>
      </c>
      <c r="I22" s="2">
        <v>104506.66666666667</v>
      </c>
      <c r="J22" s="2">
        <f t="shared" si="1"/>
        <v>0.54141705795296968</v>
      </c>
      <c r="K22" s="2">
        <v>114.3</v>
      </c>
      <c r="L22" s="2">
        <v>9.5</v>
      </c>
      <c r="M22" s="1"/>
      <c r="N22" s="3">
        <f t="shared" si="2"/>
        <v>306.40635520882375</v>
      </c>
      <c r="O22" s="3">
        <f t="shared" si="3"/>
        <v>165.45868951007216</v>
      </c>
      <c r="P22" s="3">
        <f t="shared" si="4"/>
        <v>816.48142679121736</v>
      </c>
      <c r="Q22" s="3">
        <f t="shared" si="5"/>
        <v>466.80060707200556</v>
      </c>
      <c r="R22" s="3">
        <f t="shared" si="8"/>
        <v>0.61238567427071011</v>
      </c>
      <c r="S22" s="3">
        <f t="shared" si="6"/>
        <v>-62.170770956519874</v>
      </c>
      <c r="T22" s="3">
        <f t="shared" si="7"/>
        <v>0.39750000000000002</v>
      </c>
      <c r="U22" s="1"/>
      <c r="V22" s="1">
        <f t="shared" si="16"/>
        <v>16</v>
      </c>
      <c r="W22" s="4">
        <f t="shared" si="9"/>
        <v>-2.5097465216223327</v>
      </c>
      <c r="X22" s="4">
        <f t="shared" si="10"/>
        <v>-3.578560528168623</v>
      </c>
      <c r="Y22" s="4">
        <f t="shared" si="11"/>
        <v>1.86293638822508</v>
      </c>
      <c r="Z22" s="4">
        <f t="shared" si="12"/>
        <v>4.8835399176272745</v>
      </c>
      <c r="AA22" s="4">
        <f t="shared" si="13"/>
        <v>0.61238567427071011</v>
      </c>
      <c r="AB22" s="4">
        <f t="shared" si="14"/>
        <v>0.44582525878298185</v>
      </c>
      <c r="AC22" s="4">
        <f t="shared" si="15"/>
        <v>0.39750000000000002</v>
      </c>
    </row>
    <row r="23" spans="1:29">
      <c r="A23" s="1">
        <v>1951.3</v>
      </c>
      <c r="B23" s="2">
        <v>1941.1089999999999</v>
      </c>
      <c r="C23" s="2">
        <v>17.7</v>
      </c>
      <c r="D23" s="2">
        <v>207.8</v>
      </c>
      <c r="E23" s="2">
        <v>49.6</v>
      </c>
      <c r="F23" s="2">
        <v>59954.333333333336</v>
      </c>
      <c r="G23" s="2">
        <f t="shared" si="0"/>
        <v>50.486584198574633</v>
      </c>
      <c r="H23" s="2">
        <v>1.7033333333333336</v>
      </c>
      <c r="I23" s="2">
        <v>104542.66666666667</v>
      </c>
      <c r="J23" s="2">
        <f t="shared" si="1"/>
        <v>0.54160356293593381</v>
      </c>
      <c r="K23" s="2">
        <v>113.6</v>
      </c>
      <c r="L23" s="2">
        <v>9.6999999999999993</v>
      </c>
      <c r="M23" s="1"/>
      <c r="N23" s="3">
        <f t="shared" si="2"/>
        <v>307.62324179535102</v>
      </c>
      <c r="O23" s="3">
        <f t="shared" si="3"/>
        <v>164.36471730192648</v>
      </c>
      <c r="P23" s="3">
        <f t="shared" si="4"/>
        <v>818.42357170807509</v>
      </c>
      <c r="Q23" s="3">
        <f t="shared" si="5"/>
        <v>466.24419407205562</v>
      </c>
      <c r="R23" s="3">
        <f t="shared" si="8"/>
        <v>5.6513140808922557E-2</v>
      </c>
      <c r="S23" s="3">
        <f t="shared" si="6"/>
        <v>-60.143875407044646</v>
      </c>
      <c r="T23" s="3">
        <f t="shared" si="7"/>
        <v>0.4258333333333334</v>
      </c>
      <c r="U23" s="1"/>
      <c r="V23" s="1">
        <f t="shared" si="16"/>
        <v>17</v>
      </c>
      <c r="W23" s="4">
        <f t="shared" si="9"/>
        <v>1.2168865865272664</v>
      </c>
      <c r="X23" s="4">
        <f t="shared" si="10"/>
        <v>-1.0939722081456864</v>
      </c>
      <c r="Y23" s="4">
        <f t="shared" si="11"/>
        <v>1.9421449168577283</v>
      </c>
      <c r="Z23" s="4">
        <f t="shared" si="12"/>
        <v>4.327126917677333</v>
      </c>
      <c r="AA23" s="4">
        <f t="shared" si="13"/>
        <v>5.6513140808922557E-2</v>
      </c>
      <c r="AB23" s="4">
        <f t="shared" si="14"/>
        <v>2.0268955494752277</v>
      </c>
      <c r="AC23" s="4">
        <f t="shared" si="15"/>
        <v>0.4258333333333334</v>
      </c>
    </row>
    <row r="24" spans="1:29">
      <c r="A24" s="1">
        <v>1951.4</v>
      </c>
      <c r="B24" s="2">
        <v>1944.4469999999999</v>
      </c>
      <c r="C24" s="2">
        <v>17.896000000000001</v>
      </c>
      <c r="D24" s="2">
        <v>211.8</v>
      </c>
      <c r="E24" s="2">
        <v>49.6</v>
      </c>
      <c r="F24" s="2">
        <v>60114.333333333336</v>
      </c>
      <c r="G24" s="2">
        <f t="shared" si="0"/>
        <v>50.621317636887774</v>
      </c>
      <c r="H24" s="2">
        <v>1.71</v>
      </c>
      <c r="I24" s="2">
        <v>104746.66666666667</v>
      </c>
      <c r="J24" s="2">
        <f t="shared" si="1"/>
        <v>0.542660424506064</v>
      </c>
      <c r="K24" s="2">
        <v>113.6</v>
      </c>
      <c r="L24" s="2">
        <v>9.8000000000000007</v>
      </c>
      <c r="M24" s="1"/>
      <c r="N24" s="3">
        <f t="shared" si="2"/>
        <v>308.23367328863492</v>
      </c>
      <c r="O24" s="3">
        <f t="shared" si="3"/>
        <v>163.06851334499251</v>
      </c>
      <c r="P24" s="3">
        <f t="shared" si="4"/>
        <v>818.40044207671076</v>
      </c>
      <c r="Q24" s="3">
        <f t="shared" si="5"/>
        <v>466.31576289502101</v>
      </c>
      <c r="R24" s="3">
        <f t="shared" si="8"/>
        <v>1.1012584608045106</v>
      </c>
      <c r="S24" s="3">
        <f t="shared" si="6"/>
        <v>-60.219483851130221</v>
      </c>
      <c r="T24" s="3">
        <f t="shared" si="7"/>
        <v>0.42749999999999999</v>
      </c>
      <c r="U24" s="1"/>
      <c r="V24" s="1">
        <f t="shared" si="16"/>
        <v>18</v>
      </c>
      <c r="W24" s="4">
        <f t="shared" si="9"/>
        <v>0.61043149328389745</v>
      </c>
      <c r="X24" s="4">
        <f t="shared" si="10"/>
        <v>-1.2962039569339652</v>
      </c>
      <c r="Y24" s="4">
        <f t="shared" si="11"/>
        <v>-2.3129631364326997E-2</v>
      </c>
      <c r="Z24" s="4">
        <f t="shared" si="12"/>
        <v>4.3986957406427223</v>
      </c>
      <c r="AA24" s="4">
        <f t="shared" si="13"/>
        <v>1.1012584608045106</v>
      </c>
      <c r="AB24" s="4">
        <f t="shared" si="14"/>
        <v>-7.5608444085574433E-2</v>
      </c>
      <c r="AC24" s="4">
        <f t="shared" si="15"/>
        <v>0.42749999999999999</v>
      </c>
    </row>
    <row r="25" spans="1:29">
      <c r="A25" s="1">
        <v>1952.1</v>
      </c>
      <c r="B25" s="2">
        <v>1964.67</v>
      </c>
      <c r="C25" s="2">
        <v>17.879000000000001</v>
      </c>
      <c r="D25" s="2">
        <v>213.1</v>
      </c>
      <c r="E25" s="2">
        <v>50.5</v>
      </c>
      <c r="F25" s="2">
        <v>60276.666666666664</v>
      </c>
      <c r="G25" s="2">
        <f t="shared" si="0"/>
        <v>50.75801593784297</v>
      </c>
      <c r="H25" s="2">
        <v>1.6666666666666667</v>
      </c>
      <c r="I25" s="2">
        <v>104863.33333333333</v>
      </c>
      <c r="J25" s="2">
        <f t="shared" si="1"/>
        <v>0.54326483880270704</v>
      </c>
      <c r="K25" s="2">
        <v>114</v>
      </c>
      <c r="L25" s="2">
        <v>10</v>
      </c>
      <c r="M25" s="1"/>
      <c r="N25" s="3">
        <f t="shared" si="2"/>
        <v>308.82930446843045</v>
      </c>
      <c r="O25" s="3">
        <f t="shared" si="3"/>
        <v>164.85048418610472</v>
      </c>
      <c r="P25" s="3">
        <f t="shared" si="4"/>
        <v>819.3237916618159</v>
      </c>
      <c r="Q25" s="3">
        <f t="shared" si="5"/>
        <v>466.82561627191535</v>
      </c>
      <c r="R25" s="3">
        <f t="shared" si="8"/>
        <v>-9.5038441814532248E-2</v>
      </c>
      <c r="S25" s="3">
        <f t="shared" si="6"/>
        <v>-58.104174677563734</v>
      </c>
      <c r="T25" s="3">
        <f t="shared" si="7"/>
        <v>0.41666666666666669</v>
      </c>
      <c r="U25" s="1"/>
      <c r="V25" s="1">
        <f t="shared" si="16"/>
        <v>19</v>
      </c>
      <c r="W25" s="4">
        <f t="shared" si="9"/>
        <v>0.59563117979553226</v>
      </c>
      <c r="X25" s="4">
        <f t="shared" si="10"/>
        <v>1.7819708411122122</v>
      </c>
      <c r="Y25" s="4">
        <f t="shared" si="11"/>
        <v>0.92334958510514298</v>
      </c>
      <c r="Z25" s="4">
        <f t="shared" si="12"/>
        <v>4.9085491175370635</v>
      </c>
      <c r="AA25" s="4">
        <f t="shared" si="13"/>
        <v>-9.5038441814532248E-2</v>
      </c>
      <c r="AB25" s="4">
        <f t="shared" si="14"/>
        <v>2.1153091735664873</v>
      </c>
      <c r="AC25" s="4">
        <f t="shared" si="15"/>
        <v>0.41666666666666669</v>
      </c>
    </row>
    <row r="26" spans="1:29">
      <c r="A26" s="1">
        <v>1952.2</v>
      </c>
      <c r="B26" s="2">
        <v>1966.0440000000001</v>
      </c>
      <c r="C26" s="2">
        <v>17.913</v>
      </c>
      <c r="D26" s="2">
        <v>217.3</v>
      </c>
      <c r="E26" s="2">
        <v>51.4</v>
      </c>
      <c r="F26" s="2">
        <v>60107.666666666664</v>
      </c>
      <c r="G26" s="2">
        <f t="shared" si="0"/>
        <v>50.615703743624721</v>
      </c>
      <c r="H26" s="2">
        <v>1.7466666666666668</v>
      </c>
      <c r="I26" s="2">
        <v>105006.66666666667</v>
      </c>
      <c r="J26" s="2">
        <f t="shared" si="1"/>
        <v>0.54400740493858291</v>
      </c>
      <c r="K26" s="2">
        <v>113.4</v>
      </c>
      <c r="L26" s="2">
        <v>10</v>
      </c>
      <c r="M26" s="1"/>
      <c r="N26" s="3">
        <f t="shared" si="2"/>
        <v>310.45446012288022</v>
      </c>
      <c r="O26" s="3">
        <f t="shared" si="3"/>
        <v>166.29038864275375</v>
      </c>
      <c r="P26" s="3">
        <f t="shared" si="4"/>
        <v>819.25711011240116</v>
      </c>
      <c r="Q26" s="3">
        <f t="shared" si="5"/>
        <v>465.88055043140776</v>
      </c>
      <c r="R26" s="3">
        <f t="shared" si="8"/>
        <v>0.18998664632818851</v>
      </c>
      <c r="S26" s="3">
        <f t="shared" si="6"/>
        <v>-58.294161323891949</v>
      </c>
      <c r="T26" s="3">
        <f t="shared" si="7"/>
        <v>0.4366666666666667</v>
      </c>
      <c r="U26" s="1"/>
      <c r="V26" s="1">
        <f t="shared" si="16"/>
        <v>20</v>
      </c>
      <c r="W26" s="4">
        <f t="shared" si="9"/>
        <v>1.6251556544497703</v>
      </c>
      <c r="X26" s="4">
        <f t="shared" si="10"/>
        <v>1.4399044566490318</v>
      </c>
      <c r="Y26" s="4">
        <f t="shared" si="11"/>
        <v>-6.6681549414738583E-2</v>
      </c>
      <c r="Z26" s="4">
        <f t="shared" si="12"/>
        <v>3.9634832770294679</v>
      </c>
      <c r="AA26" s="4">
        <f t="shared" si="13"/>
        <v>0.18998664632818851</v>
      </c>
      <c r="AB26" s="4">
        <f t="shared" si="14"/>
        <v>-0.18998664632821516</v>
      </c>
      <c r="AC26" s="4">
        <f t="shared" si="15"/>
        <v>0.4366666666666667</v>
      </c>
    </row>
    <row r="27" spans="1:29">
      <c r="A27" s="1">
        <v>1952.3</v>
      </c>
      <c r="B27" s="2">
        <v>1978.806</v>
      </c>
      <c r="C27" s="2">
        <v>18.119</v>
      </c>
      <c r="D27" s="2">
        <v>219.8</v>
      </c>
      <c r="E27" s="2">
        <v>48.3</v>
      </c>
      <c r="F27" s="2">
        <v>60094</v>
      </c>
      <c r="G27" s="2">
        <f t="shared" si="0"/>
        <v>50.604195262435482</v>
      </c>
      <c r="H27" s="2">
        <v>1.8833333333333333</v>
      </c>
      <c r="I27" s="2">
        <v>105342.66666666667</v>
      </c>
      <c r="J27" s="2">
        <f t="shared" si="1"/>
        <v>0.5457481181129149</v>
      </c>
      <c r="K27" s="2">
        <v>113.6</v>
      </c>
      <c r="L27" s="2">
        <v>10.1</v>
      </c>
      <c r="M27" s="1"/>
      <c r="N27" s="3">
        <f t="shared" si="2"/>
        <v>310.13546623320957</v>
      </c>
      <c r="O27" s="3">
        <f t="shared" si="3"/>
        <v>158.60681810211017</v>
      </c>
      <c r="P27" s="3">
        <f t="shared" si="4"/>
        <v>819.58466433061938</v>
      </c>
      <c r="Q27" s="3">
        <f t="shared" si="5"/>
        <v>465.71455352968655</v>
      </c>
      <c r="R27" s="3">
        <f t="shared" si="8"/>
        <v>1.1434405221005584</v>
      </c>
      <c r="S27" s="3">
        <f t="shared" si="6"/>
        <v>-58.442568760675663</v>
      </c>
      <c r="T27" s="3">
        <f t="shared" si="7"/>
        <v>0.47083333333333333</v>
      </c>
      <c r="U27" s="1"/>
      <c r="V27" s="1">
        <f t="shared" si="16"/>
        <v>21</v>
      </c>
      <c r="W27" s="4">
        <f t="shared" si="9"/>
        <v>-0.31899388967065079</v>
      </c>
      <c r="X27" s="4">
        <f t="shared" si="10"/>
        <v>-7.6835705406435864</v>
      </c>
      <c r="Y27" s="4">
        <f t="shared" si="11"/>
        <v>0.32755421821821074</v>
      </c>
      <c r="Z27" s="4">
        <f t="shared" si="12"/>
        <v>3.7974863753082673</v>
      </c>
      <c r="AA27" s="4">
        <f t="shared" si="13"/>
        <v>1.1434405221005584</v>
      </c>
      <c r="AB27" s="4">
        <f t="shared" si="14"/>
        <v>-0.14840743678371382</v>
      </c>
      <c r="AC27" s="4">
        <f t="shared" si="15"/>
        <v>0.47083333333333333</v>
      </c>
    </row>
    <row r="28" spans="1:29">
      <c r="A28" s="1">
        <v>1952.4</v>
      </c>
      <c r="B28" s="2">
        <v>2043.7950000000001</v>
      </c>
      <c r="C28" s="2">
        <v>18.172000000000001</v>
      </c>
      <c r="D28" s="2">
        <v>227.9</v>
      </c>
      <c r="E28" s="2">
        <v>51.9</v>
      </c>
      <c r="F28" s="2">
        <v>60611.333333333336</v>
      </c>
      <c r="G28" s="2">
        <f t="shared" si="0"/>
        <v>51.039833379647959</v>
      </c>
      <c r="H28" s="2">
        <v>1.9933333333333334</v>
      </c>
      <c r="I28" s="2">
        <v>105703</v>
      </c>
      <c r="J28" s="2">
        <f t="shared" si="1"/>
        <v>0.54761489484054682</v>
      </c>
      <c r="K28" s="2">
        <v>114</v>
      </c>
      <c r="L28" s="2">
        <v>10.4</v>
      </c>
      <c r="M28" s="1"/>
      <c r="N28" s="3">
        <f t="shared" si="2"/>
        <v>313.12079740721077</v>
      </c>
      <c r="O28" s="3">
        <f t="shared" si="3"/>
        <v>165.16198279923117</v>
      </c>
      <c r="P28" s="3">
        <f t="shared" si="4"/>
        <v>822.47466384694144</v>
      </c>
      <c r="Q28" s="3">
        <f t="shared" si="5"/>
        <v>466.58176226499057</v>
      </c>
      <c r="R28" s="3">
        <f t="shared" si="8"/>
        <v>0.29208364431863032</v>
      </c>
      <c r="S28" s="3">
        <f t="shared" si="6"/>
        <v>-55.807614174983001</v>
      </c>
      <c r="T28" s="3">
        <f t="shared" si="7"/>
        <v>0.49833333333333335</v>
      </c>
      <c r="U28" s="1"/>
      <c r="V28" s="1">
        <f t="shared" si="16"/>
        <v>22</v>
      </c>
      <c r="W28" s="4">
        <f t="shared" si="9"/>
        <v>2.9853311740012032</v>
      </c>
      <c r="X28" s="4">
        <f t="shared" si="10"/>
        <v>6.5551646971210005</v>
      </c>
      <c r="Y28" s="4">
        <f t="shared" si="11"/>
        <v>2.8899995163220638</v>
      </c>
      <c r="Z28" s="4">
        <f t="shared" si="12"/>
        <v>4.6646951106122856</v>
      </c>
      <c r="AA28" s="4">
        <f t="shared" si="13"/>
        <v>0.29208364431863032</v>
      </c>
      <c r="AB28" s="4">
        <f t="shared" si="14"/>
        <v>2.6349545856926611</v>
      </c>
      <c r="AC28" s="4">
        <f t="shared" si="15"/>
        <v>0.49833333333333335</v>
      </c>
    </row>
    <row r="29" spans="1:29">
      <c r="A29" s="1">
        <v>1953.1</v>
      </c>
      <c r="B29" s="2">
        <v>2082.277</v>
      </c>
      <c r="C29" s="2">
        <v>18.172000000000001</v>
      </c>
      <c r="D29" s="2">
        <v>231.5</v>
      </c>
      <c r="E29" s="2">
        <v>54</v>
      </c>
      <c r="F29" s="2">
        <v>61831.333333333336</v>
      </c>
      <c r="G29" s="2">
        <f t="shared" si="0"/>
        <v>52.067175846785631</v>
      </c>
      <c r="H29" s="2">
        <v>2.08</v>
      </c>
      <c r="I29" s="2">
        <v>106672</v>
      </c>
      <c r="J29" s="2">
        <f t="shared" si="1"/>
        <v>0.55263498729866523</v>
      </c>
      <c r="K29" s="2">
        <v>114</v>
      </c>
      <c r="L29" s="2">
        <v>10.5</v>
      </c>
      <c r="M29" s="1"/>
      <c r="N29" s="3">
        <f t="shared" si="2"/>
        <v>313.77554801582909</v>
      </c>
      <c r="O29" s="3">
        <f t="shared" si="3"/>
        <v>168.21596531962763</v>
      </c>
      <c r="P29" s="3">
        <f t="shared" si="4"/>
        <v>823.42748400032485</v>
      </c>
      <c r="Q29" s="3">
        <f t="shared" si="5"/>
        <v>467.66205450129092</v>
      </c>
      <c r="R29" s="3">
        <f t="shared" si="8"/>
        <v>0</v>
      </c>
      <c r="S29" s="3">
        <f t="shared" si="6"/>
        <v>-54.850669073367932</v>
      </c>
      <c r="T29" s="3">
        <f t="shared" si="7"/>
        <v>0.52</v>
      </c>
      <c r="U29" s="1"/>
      <c r="V29" s="1">
        <f t="shared" si="16"/>
        <v>23</v>
      </c>
      <c r="W29" s="4">
        <f t="shared" si="9"/>
        <v>0.6547506086183148</v>
      </c>
      <c r="X29" s="4">
        <f t="shared" si="10"/>
        <v>3.0539825203964597</v>
      </c>
      <c r="Y29" s="4">
        <f t="shared" si="11"/>
        <v>0.95282015338341353</v>
      </c>
      <c r="Z29" s="4">
        <f t="shared" si="12"/>
        <v>5.7449873469126373</v>
      </c>
      <c r="AA29" s="4">
        <f t="shared" si="13"/>
        <v>0</v>
      </c>
      <c r="AB29" s="4">
        <f t="shared" si="14"/>
        <v>0.9569451016150694</v>
      </c>
      <c r="AC29" s="4">
        <f t="shared" si="15"/>
        <v>0.52</v>
      </c>
    </row>
    <row r="30" spans="1:29">
      <c r="A30" s="1">
        <v>1953.2</v>
      </c>
      <c r="B30" s="2">
        <v>2098.0830000000001</v>
      </c>
      <c r="C30" s="2">
        <v>18.206</v>
      </c>
      <c r="D30" s="2">
        <v>233.3</v>
      </c>
      <c r="E30" s="2">
        <v>54.6</v>
      </c>
      <c r="F30" s="2">
        <v>61306.333333333336</v>
      </c>
      <c r="G30" s="2">
        <f t="shared" si="0"/>
        <v>51.625081752320646</v>
      </c>
      <c r="H30" s="2">
        <v>2.253333333333333</v>
      </c>
      <c r="I30" s="2">
        <v>106904.66666666667</v>
      </c>
      <c r="J30" s="2">
        <f t="shared" si="1"/>
        <v>0.55384036209597065</v>
      </c>
      <c r="K30" s="2">
        <v>113.7</v>
      </c>
      <c r="L30" s="2">
        <v>10.7</v>
      </c>
      <c r="M30" s="1"/>
      <c r="N30" s="3">
        <f t="shared" si="2"/>
        <v>314.14527577652126</v>
      </c>
      <c r="O30" s="3">
        <f t="shared" si="3"/>
        <v>168.91614614886873</v>
      </c>
      <c r="P30" s="3">
        <f t="shared" si="4"/>
        <v>823.96581384817637</v>
      </c>
      <c r="Q30" s="3">
        <f t="shared" si="5"/>
        <v>466.32796384493281</v>
      </c>
      <c r="R30" s="3">
        <f t="shared" si="8"/>
        <v>0.18692621859401903</v>
      </c>
      <c r="S30" s="3">
        <f t="shared" si="6"/>
        <v>-53.150746861523665</v>
      </c>
      <c r="T30" s="3">
        <f t="shared" si="7"/>
        <v>0.56333333333333324</v>
      </c>
      <c r="U30" s="1"/>
      <c r="V30" s="1">
        <f t="shared" si="16"/>
        <v>24</v>
      </c>
      <c r="W30" s="4">
        <f t="shared" si="9"/>
        <v>0.36972776069217161</v>
      </c>
      <c r="X30" s="4">
        <f t="shared" si="10"/>
        <v>0.70018082924110558</v>
      </c>
      <c r="Y30" s="4">
        <f t="shared" si="11"/>
        <v>0.53832984785151439</v>
      </c>
      <c r="Z30" s="4">
        <f t="shared" si="12"/>
        <v>4.410896690554523</v>
      </c>
      <c r="AA30" s="4">
        <f t="shared" si="13"/>
        <v>0.18692621859401903</v>
      </c>
      <c r="AB30" s="4">
        <f t="shared" si="14"/>
        <v>1.6999222118442674</v>
      </c>
      <c r="AC30" s="4">
        <f t="shared" si="15"/>
        <v>0.56333333333333324</v>
      </c>
    </row>
    <row r="31" spans="1:29">
      <c r="A31" s="1">
        <v>1953.3</v>
      </c>
      <c r="B31" s="2">
        <v>2085.4189999999999</v>
      </c>
      <c r="C31" s="2">
        <v>18.276</v>
      </c>
      <c r="D31" s="2">
        <v>234</v>
      </c>
      <c r="E31" s="2">
        <v>55.1</v>
      </c>
      <c r="F31" s="2">
        <v>61151.333333333336</v>
      </c>
      <c r="G31" s="2">
        <f t="shared" si="0"/>
        <v>51.494558733954797</v>
      </c>
      <c r="H31" s="2">
        <v>2.0566666666666666</v>
      </c>
      <c r="I31" s="2">
        <v>107139.66666666667</v>
      </c>
      <c r="J31" s="2">
        <f t="shared" si="1"/>
        <v>0.55505782517920887</v>
      </c>
      <c r="K31" s="2">
        <v>112.8</v>
      </c>
      <c r="L31" s="2">
        <v>10.8</v>
      </c>
      <c r="M31" s="1"/>
      <c r="N31" s="3">
        <f t="shared" si="2"/>
        <v>313.8415372807641</v>
      </c>
      <c r="O31" s="3">
        <f t="shared" si="3"/>
        <v>169.22439736088083</v>
      </c>
      <c r="P31" s="3">
        <f t="shared" si="4"/>
        <v>823.14080544268791</v>
      </c>
      <c r="Q31" s="3">
        <f t="shared" si="5"/>
        <v>465.06052806632079</v>
      </c>
      <c r="R31" s="3">
        <f t="shared" si="8"/>
        <v>0.38375136179280567</v>
      </c>
      <c r="S31" s="3">
        <f t="shared" si="6"/>
        <v>-52.604258957085101</v>
      </c>
      <c r="T31" s="3">
        <f t="shared" si="7"/>
        <v>0.51416666666666666</v>
      </c>
      <c r="U31" s="1"/>
      <c r="V31" s="1">
        <f t="shared" si="16"/>
        <v>25</v>
      </c>
      <c r="W31" s="4">
        <f t="shared" si="9"/>
        <v>-0.30373849575715894</v>
      </c>
      <c r="X31" s="4">
        <f t="shared" si="10"/>
        <v>0.30825121201209527</v>
      </c>
      <c r="Y31" s="4">
        <f t="shared" si="11"/>
        <v>-0.82500840548846099</v>
      </c>
      <c r="Z31" s="4">
        <f t="shared" si="12"/>
        <v>3.1434609119424977</v>
      </c>
      <c r="AA31" s="4">
        <f t="shared" si="13"/>
        <v>0.38375136179280567</v>
      </c>
      <c r="AB31" s="4">
        <f t="shared" si="14"/>
        <v>0.54648790443856399</v>
      </c>
      <c r="AC31" s="4">
        <f t="shared" si="15"/>
        <v>0.51416666666666666</v>
      </c>
    </row>
    <row r="32" spans="1:29">
      <c r="A32" s="1">
        <v>1953.4</v>
      </c>
      <c r="B32" s="2">
        <v>2052.5320000000002</v>
      </c>
      <c r="C32" s="2">
        <v>18.315999999999999</v>
      </c>
      <c r="D32" s="2">
        <v>233.5</v>
      </c>
      <c r="E32" s="2">
        <v>54.4</v>
      </c>
      <c r="F32" s="2">
        <v>60536</v>
      </c>
      <c r="G32" s="2">
        <f t="shared" si="0"/>
        <v>50.976396385775516</v>
      </c>
      <c r="H32" s="2">
        <v>1.5733333333333335</v>
      </c>
      <c r="I32" s="2">
        <v>107503.33333333333</v>
      </c>
      <c r="J32" s="2">
        <f t="shared" si="1"/>
        <v>0.55694187088674485</v>
      </c>
      <c r="K32" s="2">
        <v>112.5</v>
      </c>
      <c r="L32" s="2">
        <v>10.9</v>
      </c>
      <c r="M32" s="1"/>
      <c r="N32" s="3">
        <f t="shared" si="2"/>
        <v>313.07014878800408</v>
      </c>
      <c r="O32" s="3">
        <f t="shared" si="3"/>
        <v>167.38835646329861</v>
      </c>
      <c r="P32" s="3">
        <f t="shared" si="4"/>
        <v>821.21238375139831</v>
      </c>
      <c r="Q32" s="3">
        <f t="shared" si="5"/>
        <v>463.44401508490955</v>
      </c>
      <c r="R32" s="3">
        <f t="shared" si="8"/>
        <v>0.2186271093823855</v>
      </c>
      <c r="S32" s="3">
        <f t="shared" si="6"/>
        <v>-51.901220555975094</v>
      </c>
      <c r="T32" s="3">
        <f t="shared" si="7"/>
        <v>0.39333333333333337</v>
      </c>
      <c r="U32" s="1"/>
      <c r="V32" s="1">
        <f t="shared" si="16"/>
        <v>26</v>
      </c>
      <c r="W32" s="4">
        <f t="shared" si="9"/>
        <v>-0.77138849276002475</v>
      </c>
      <c r="X32" s="4">
        <f t="shared" si="10"/>
        <v>-1.8360408975822224</v>
      </c>
      <c r="Y32" s="4">
        <f t="shared" si="11"/>
        <v>-1.9284216912895999</v>
      </c>
      <c r="Z32" s="4">
        <f t="shared" si="12"/>
        <v>1.5269479305312643</v>
      </c>
      <c r="AA32" s="4">
        <f t="shared" si="13"/>
        <v>0.2186271093823855</v>
      </c>
      <c r="AB32" s="4">
        <f t="shared" si="14"/>
        <v>0.70303840111000682</v>
      </c>
      <c r="AC32" s="4">
        <f t="shared" si="15"/>
        <v>0.39333333333333337</v>
      </c>
    </row>
    <row r="33" spans="1:29">
      <c r="A33" s="1">
        <v>1954.1</v>
      </c>
      <c r="B33" s="2">
        <v>2042.42</v>
      </c>
      <c r="C33" s="2">
        <v>18.375</v>
      </c>
      <c r="D33" s="2">
        <v>235.5</v>
      </c>
      <c r="E33" s="2">
        <v>53.5</v>
      </c>
      <c r="F33" s="2">
        <v>60291</v>
      </c>
      <c r="G33" s="2">
        <f t="shared" si="0"/>
        <v>50.770085808358523</v>
      </c>
      <c r="H33" s="2">
        <v>1.1599999999999999</v>
      </c>
      <c r="I33" s="2">
        <v>107876.66666666667</v>
      </c>
      <c r="J33" s="2">
        <f t="shared" si="1"/>
        <v>0.55887599663600274</v>
      </c>
      <c r="K33" s="2">
        <v>112.4</v>
      </c>
      <c r="L33" s="2">
        <v>11</v>
      </c>
      <c r="M33" s="1"/>
      <c r="N33" s="3">
        <f t="shared" si="2"/>
        <v>313.25475294975053</v>
      </c>
      <c r="O33" s="3">
        <f t="shared" si="3"/>
        <v>165.05182699429938</v>
      </c>
      <c r="P33" s="3">
        <f t="shared" si="4"/>
        <v>820.3718319420359</v>
      </c>
      <c r="Q33" s="3">
        <f t="shared" si="5"/>
        <v>462.60287317083362</v>
      </c>
      <c r="R33" s="3">
        <f t="shared" si="8"/>
        <v>0.32160503040512545</v>
      </c>
      <c r="S33" s="3">
        <f t="shared" si="6"/>
        <v>-51.30957723005298</v>
      </c>
      <c r="T33" s="3">
        <f t="shared" si="7"/>
        <v>0.28999999999999998</v>
      </c>
      <c r="U33" s="1"/>
      <c r="V33" s="1">
        <f t="shared" si="16"/>
        <v>27</v>
      </c>
      <c r="W33" s="4">
        <f t="shared" si="9"/>
        <v>0.18460416174644934</v>
      </c>
      <c r="X33" s="4">
        <f t="shared" si="10"/>
        <v>-2.3365294689992311</v>
      </c>
      <c r="Y33" s="4">
        <f t="shared" si="11"/>
        <v>-0.84055180936240959</v>
      </c>
      <c r="Z33" s="4">
        <f t="shared" si="12"/>
        <v>0.68580601645533079</v>
      </c>
      <c r="AA33" s="4">
        <f t="shared" si="13"/>
        <v>0.32160503040512545</v>
      </c>
      <c r="AB33" s="4">
        <f t="shared" si="14"/>
        <v>0.59164332592211366</v>
      </c>
      <c r="AC33" s="4">
        <f t="shared" si="15"/>
        <v>0.28999999999999998</v>
      </c>
    </row>
    <row r="34" spans="1:29">
      <c r="A34" s="1">
        <v>1954.2</v>
      </c>
      <c r="B34" s="2">
        <v>2044.2860000000001</v>
      </c>
      <c r="C34" s="2">
        <v>18.391999999999999</v>
      </c>
      <c r="D34" s="2">
        <v>238.3</v>
      </c>
      <c r="E34" s="2">
        <v>54.6</v>
      </c>
      <c r="F34" s="2">
        <v>59961.666666666664</v>
      </c>
      <c r="G34" s="2">
        <f t="shared" si="0"/>
        <v>50.492759481163986</v>
      </c>
      <c r="H34" s="2">
        <v>0.89</v>
      </c>
      <c r="I34" s="2">
        <v>108177</v>
      </c>
      <c r="J34" s="2">
        <f t="shared" si="1"/>
        <v>0.56043193172536099</v>
      </c>
      <c r="K34" s="2">
        <v>112.5</v>
      </c>
      <c r="L34" s="2">
        <v>11</v>
      </c>
      <c r="M34" s="1"/>
      <c r="N34" s="3">
        <f t="shared" si="2"/>
        <v>314.06620825484384</v>
      </c>
      <c r="O34" s="3">
        <f t="shared" si="3"/>
        <v>166.71655811946016</v>
      </c>
      <c r="P34" s="3">
        <f t="shared" si="4"/>
        <v>820.18513491621991</v>
      </c>
      <c r="Q34" s="3">
        <f t="shared" si="5"/>
        <v>461.8660470952297</v>
      </c>
      <c r="R34" s="3">
        <f t="shared" si="8"/>
        <v>9.247423619802575E-2</v>
      </c>
      <c r="S34" s="3">
        <f t="shared" si="6"/>
        <v>-51.402051466250988</v>
      </c>
      <c r="T34" s="3">
        <f t="shared" si="7"/>
        <v>0.2225</v>
      </c>
      <c r="U34" s="1"/>
      <c r="V34" s="1">
        <f t="shared" si="16"/>
        <v>28</v>
      </c>
      <c r="W34" s="4">
        <f t="shared" si="9"/>
        <v>0.8114553050933182</v>
      </c>
      <c r="X34" s="4">
        <f t="shared" si="10"/>
        <v>1.6647311251607846</v>
      </c>
      <c r="Y34" s="4">
        <f t="shared" si="11"/>
        <v>-0.18669702581598813</v>
      </c>
      <c r="Z34" s="4">
        <f t="shared" si="12"/>
        <v>-5.1020059148584096E-2</v>
      </c>
      <c r="AA34" s="4">
        <f t="shared" si="13"/>
        <v>9.247423619802575E-2</v>
      </c>
      <c r="AB34" s="4">
        <f t="shared" si="14"/>
        <v>-9.2474236198007986E-2</v>
      </c>
      <c r="AC34" s="4">
        <f t="shared" si="15"/>
        <v>0.2225</v>
      </c>
    </row>
    <row r="35" spans="1:29">
      <c r="A35" s="1">
        <v>1954.3</v>
      </c>
      <c r="B35" s="2">
        <v>2066.8649999999998</v>
      </c>
      <c r="C35" s="2">
        <v>18.425000000000001</v>
      </c>
      <c r="D35" s="2">
        <v>240.7</v>
      </c>
      <c r="E35" s="2">
        <v>56.8</v>
      </c>
      <c r="F35" s="2">
        <v>59926</v>
      </c>
      <c r="G35" s="2">
        <f t="shared" si="0"/>
        <v>50.46272515220668</v>
      </c>
      <c r="H35" s="2">
        <v>1.0266666666666666</v>
      </c>
      <c r="I35" s="2">
        <v>108443.33333333333</v>
      </c>
      <c r="J35" s="2">
        <f t="shared" si="1"/>
        <v>0.56181172321969763</v>
      </c>
      <c r="K35" s="2">
        <v>112.3</v>
      </c>
      <c r="L35" s="2">
        <v>11.1</v>
      </c>
      <c r="M35" s="1"/>
      <c r="N35" s="3">
        <f t="shared" si="2"/>
        <v>314.64314039957452</v>
      </c>
      <c r="O35" s="3">
        <f t="shared" si="3"/>
        <v>170.24163849338242</v>
      </c>
      <c r="P35" s="3">
        <f t="shared" si="4"/>
        <v>821.03767427845185</v>
      </c>
      <c r="Q35" s="3">
        <f t="shared" si="5"/>
        <v>461.38271209802662</v>
      </c>
      <c r="R35" s="3">
        <f t="shared" si="8"/>
        <v>0.17926506145196086</v>
      </c>
      <c r="S35" s="3">
        <f t="shared" si="6"/>
        <v>-50.676332975711205</v>
      </c>
      <c r="T35" s="3">
        <f t="shared" si="7"/>
        <v>0.25666666666666665</v>
      </c>
      <c r="U35" s="1"/>
      <c r="V35" s="1">
        <f t="shared" si="16"/>
        <v>29</v>
      </c>
      <c r="W35" s="4">
        <f t="shared" si="9"/>
        <v>0.57693214473067655</v>
      </c>
      <c r="X35" s="4">
        <f t="shared" si="10"/>
        <v>3.5250803739222647</v>
      </c>
      <c r="Y35" s="4">
        <f t="shared" si="11"/>
        <v>0.85253936223193705</v>
      </c>
      <c r="Z35" s="4">
        <f t="shared" si="12"/>
        <v>-0.53435505635167146</v>
      </c>
      <c r="AA35" s="4">
        <f t="shared" si="13"/>
        <v>0.17926506145196086</v>
      </c>
      <c r="AB35" s="4">
        <f t="shared" si="14"/>
        <v>0.72571849053978355</v>
      </c>
      <c r="AC35" s="4">
        <f t="shared" si="15"/>
        <v>0.25666666666666665</v>
      </c>
    </row>
    <row r="36" spans="1:29">
      <c r="A36" s="1">
        <v>1954.4</v>
      </c>
      <c r="B36" s="2">
        <v>2107.8009999999999</v>
      </c>
      <c r="C36" s="2">
        <v>18.477</v>
      </c>
      <c r="D36" s="2">
        <v>245.5</v>
      </c>
      <c r="E36" s="2">
        <v>58.1</v>
      </c>
      <c r="F36" s="2">
        <v>60247.666666666664</v>
      </c>
      <c r="G36" s="2">
        <f t="shared" si="0"/>
        <v>50.733595502148724</v>
      </c>
      <c r="H36" s="2">
        <v>0.98666666666666669</v>
      </c>
      <c r="I36" s="2">
        <v>108786</v>
      </c>
      <c r="J36" s="2">
        <f t="shared" si="1"/>
        <v>0.56358697435383787</v>
      </c>
      <c r="K36" s="2">
        <v>112.9</v>
      </c>
      <c r="L36" s="2">
        <v>11.2</v>
      </c>
      <c r="M36" s="1"/>
      <c r="N36" s="3">
        <f t="shared" si="2"/>
        <v>316.02038425946961</v>
      </c>
      <c r="O36" s="3">
        <f t="shared" si="3"/>
        <v>171.90725592179859</v>
      </c>
      <c r="P36" s="3">
        <f t="shared" si="4"/>
        <v>822.68341136611753</v>
      </c>
      <c r="Q36" s="3">
        <f t="shared" si="5"/>
        <v>462.13542202318456</v>
      </c>
      <c r="R36" s="3">
        <f t="shared" si="8"/>
        <v>0.28182772976159676</v>
      </c>
      <c r="S36" s="3">
        <f t="shared" si="6"/>
        <v>-50.061293707196718</v>
      </c>
      <c r="T36" s="3">
        <f t="shared" si="7"/>
        <v>0.24666666666666667</v>
      </c>
      <c r="U36" s="1"/>
      <c r="V36" s="1">
        <f t="shared" si="16"/>
        <v>30</v>
      </c>
      <c r="W36" s="4">
        <f t="shared" si="9"/>
        <v>1.3772438598950885</v>
      </c>
      <c r="X36" s="4">
        <f t="shared" si="10"/>
        <v>1.6656174284161693</v>
      </c>
      <c r="Y36" s="4">
        <f t="shared" si="11"/>
        <v>1.6457370876656796</v>
      </c>
      <c r="Z36" s="4">
        <f t="shared" si="12"/>
        <v>0.21835486880627286</v>
      </c>
      <c r="AA36" s="4">
        <f t="shared" si="13"/>
        <v>0.28182772976159676</v>
      </c>
      <c r="AB36" s="4">
        <f t="shared" si="14"/>
        <v>0.61503926851448654</v>
      </c>
      <c r="AC36" s="4">
        <f t="shared" si="15"/>
        <v>0.24666666666666667</v>
      </c>
    </row>
    <row r="37" spans="1:29">
      <c r="A37" s="1">
        <v>1955.1</v>
      </c>
      <c r="B37" s="2">
        <v>2168.4699999999998</v>
      </c>
      <c r="C37" s="2">
        <v>18.565999999999999</v>
      </c>
      <c r="D37" s="2">
        <v>251.8</v>
      </c>
      <c r="E37" s="2">
        <v>60.4</v>
      </c>
      <c r="F37" s="2">
        <v>60814.666666666664</v>
      </c>
      <c r="G37" s="2">
        <f t="shared" si="0"/>
        <v>51.2110571241709</v>
      </c>
      <c r="H37" s="2">
        <v>1.343333333333333</v>
      </c>
      <c r="I37" s="2">
        <v>109130.33333333333</v>
      </c>
      <c r="J37" s="2">
        <f t="shared" si="1"/>
        <v>0.56537085997793024</v>
      </c>
      <c r="K37" s="2">
        <v>113.4</v>
      </c>
      <c r="L37" s="2">
        <v>11.3</v>
      </c>
      <c r="M37" s="1"/>
      <c r="N37" s="3">
        <f t="shared" si="2"/>
        <v>317.75765444559954</v>
      </c>
      <c r="O37" s="3">
        <f t="shared" si="3"/>
        <v>174.99305277865176</v>
      </c>
      <c r="P37" s="3">
        <f t="shared" si="4"/>
        <v>825.20505025554382</v>
      </c>
      <c r="Q37" s="3">
        <f t="shared" si="5"/>
        <v>463.19800473150883</v>
      </c>
      <c r="R37" s="3">
        <f t="shared" si="8"/>
        <v>0.48052356047247891</v>
      </c>
      <c r="S37" s="3">
        <f t="shared" si="6"/>
        <v>-49.652922525944575</v>
      </c>
      <c r="T37" s="3">
        <f t="shared" si="7"/>
        <v>0.33583333333333326</v>
      </c>
      <c r="U37" s="1"/>
      <c r="V37" s="1">
        <f t="shared" si="16"/>
        <v>31</v>
      </c>
      <c r="W37" s="4">
        <f t="shared" si="9"/>
        <v>1.7372701861299333</v>
      </c>
      <c r="X37" s="4">
        <f t="shared" si="10"/>
        <v>3.0857968568531646</v>
      </c>
      <c r="Y37" s="4">
        <f t="shared" si="11"/>
        <v>2.5216388894262991</v>
      </c>
      <c r="Z37" s="4">
        <f t="shared" si="12"/>
        <v>1.280937577130544</v>
      </c>
      <c r="AA37" s="4">
        <f t="shared" si="13"/>
        <v>0.48052356047247891</v>
      </c>
      <c r="AB37" s="4">
        <f t="shared" si="14"/>
        <v>0.40837118125214289</v>
      </c>
      <c r="AC37" s="4">
        <f t="shared" si="15"/>
        <v>0.33583333333333326</v>
      </c>
    </row>
    <row r="38" spans="1:29">
      <c r="A38" s="1">
        <v>1955.2</v>
      </c>
      <c r="B38" s="2">
        <v>2204.0079999999998</v>
      </c>
      <c r="C38" s="2">
        <v>18.643999999999998</v>
      </c>
      <c r="D38" s="2">
        <v>256.89999999999998</v>
      </c>
      <c r="E38" s="2">
        <v>63.5</v>
      </c>
      <c r="F38" s="2">
        <v>61643.333333333336</v>
      </c>
      <c r="G38" s="2">
        <f t="shared" si="0"/>
        <v>51.90886405676769</v>
      </c>
      <c r="H38" s="2">
        <v>1.5</v>
      </c>
      <c r="I38" s="2">
        <v>109533.66666666667</v>
      </c>
      <c r="J38" s="2">
        <f t="shared" si="1"/>
        <v>0.5674604065463249</v>
      </c>
      <c r="K38" s="2">
        <v>113.5</v>
      </c>
      <c r="L38" s="2">
        <v>11.4</v>
      </c>
      <c r="M38" s="1"/>
      <c r="N38" s="3">
        <f t="shared" si="2"/>
        <v>318.97468258661451</v>
      </c>
      <c r="O38" s="3">
        <f t="shared" si="3"/>
        <v>179.20998276489536</v>
      </c>
      <c r="P38" s="3">
        <f t="shared" si="4"/>
        <v>826.46171002910853</v>
      </c>
      <c r="Q38" s="3">
        <f t="shared" si="5"/>
        <v>464.27065178573974</v>
      </c>
      <c r="R38" s="3">
        <f t="shared" si="8"/>
        <v>0.41924275327533955</v>
      </c>
      <c r="S38" s="3">
        <f t="shared" si="6"/>
        <v>-49.191102311004464</v>
      </c>
      <c r="T38" s="3">
        <f t="shared" si="7"/>
        <v>0.375</v>
      </c>
      <c r="U38" s="1"/>
      <c r="V38" s="1">
        <f t="shared" si="16"/>
        <v>32</v>
      </c>
      <c r="W38" s="4">
        <f t="shared" si="9"/>
        <v>1.2170281410149641</v>
      </c>
      <c r="X38" s="4">
        <f t="shared" si="10"/>
        <v>4.2169299862435992</v>
      </c>
      <c r="Y38" s="4">
        <f t="shared" si="11"/>
        <v>1.2566597735647065</v>
      </c>
      <c r="Z38" s="4">
        <f t="shared" si="12"/>
        <v>2.353584631361457</v>
      </c>
      <c r="AA38" s="4">
        <f t="shared" si="13"/>
        <v>0.41924275327533955</v>
      </c>
      <c r="AB38" s="4">
        <f t="shared" si="14"/>
        <v>0.46182021494011138</v>
      </c>
      <c r="AC38" s="4">
        <f t="shared" si="15"/>
        <v>0.375</v>
      </c>
    </row>
    <row r="39" spans="1:29">
      <c r="A39" s="1">
        <v>1955.3</v>
      </c>
      <c r="B39" s="2">
        <v>2233.36</v>
      </c>
      <c r="C39" s="2">
        <v>18.783000000000001</v>
      </c>
      <c r="D39" s="2">
        <v>261.10000000000002</v>
      </c>
      <c r="E39" s="2">
        <v>65.7</v>
      </c>
      <c r="F39" s="2">
        <v>62753.333333333336</v>
      </c>
      <c r="G39" s="2">
        <f t="shared" si="0"/>
        <v>52.843577285065081</v>
      </c>
      <c r="H39" s="2">
        <v>1.94</v>
      </c>
      <c r="I39" s="2">
        <v>109883.66666666667</v>
      </c>
      <c r="J39" s="2">
        <f t="shared" si="1"/>
        <v>0.56927364943625414</v>
      </c>
      <c r="K39" s="2">
        <v>113.5</v>
      </c>
      <c r="L39" s="2">
        <v>11.5</v>
      </c>
      <c r="M39" s="1"/>
      <c r="N39" s="3">
        <f t="shared" si="2"/>
        <v>319.53453002716651</v>
      </c>
      <c r="O39" s="3">
        <f t="shared" si="3"/>
        <v>181.55407500571462</v>
      </c>
      <c r="P39" s="3">
        <f t="shared" si="4"/>
        <v>827.4656486936035</v>
      </c>
      <c r="Q39" s="3">
        <f t="shared" si="5"/>
        <v>465.7362858616749</v>
      </c>
      <c r="R39" s="3">
        <f t="shared" si="8"/>
        <v>0.74278269207890268</v>
      </c>
      <c r="S39" s="3">
        <f t="shared" si="6"/>
        <v>-49.060517006207881</v>
      </c>
      <c r="T39" s="3">
        <f t="shared" si="7"/>
        <v>0.48499999999999999</v>
      </c>
      <c r="U39" s="1"/>
      <c r="V39" s="1">
        <f t="shared" si="16"/>
        <v>33</v>
      </c>
      <c r="W39" s="4">
        <f t="shared" si="9"/>
        <v>0.55984744055200508</v>
      </c>
      <c r="X39" s="4">
        <f t="shared" si="10"/>
        <v>2.3440922408192648</v>
      </c>
      <c r="Y39" s="4">
        <f t="shared" si="11"/>
        <v>1.0039386644949673</v>
      </c>
      <c r="Z39" s="4">
        <f t="shared" si="12"/>
        <v>3.8192187072966135</v>
      </c>
      <c r="AA39" s="4">
        <f t="shared" si="13"/>
        <v>0.74278269207890268</v>
      </c>
      <c r="AB39" s="4">
        <f t="shared" si="14"/>
        <v>0.13058530479658259</v>
      </c>
      <c r="AC39" s="4">
        <f t="shared" si="15"/>
        <v>0.48499999999999999</v>
      </c>
    </row>
    <row r="40" spans="1:29">
      <c r="A40" s="1">
        <v>1955.4</v>
      </c>
      <c r="B40" s="2">
        <v>2245.337</v>
      </c>
      <c r="C40" s="2">
        <v>18.972999999999999</v>
      </c>
      <c r="D40" s="2">
        <v>265.10000000000002</v>
      </c>
      <c r="E40" s="2">
        <v>66.599999999999994</v>
      </c>
      <c r="F40" s="2">
        <v>63310.666666666664</v>
      </c>
      <c r="G40" s="2">
        <f t="shared" si="0"/>
        <v>53.312898761855841</v>
      </c>
      <c r="H40" s="2">
        <v>2.3566666666666669</v>
      </c>
      <c r="I40" s="2">
        <v>110186</v>
      </c>
      <c r="J40" s="2">
        <f t="shared" si="1"/>
        <v>0.57083994591355491</v>
      </c>
      <c r="K40" s="2">
        <v>113.8</v>
      </c>
      <c r="L40" s="2">
        <v>11.6</v>
      </c>
      <c r="M40" s="1"/>
      <c r="N40" s="3">
        <f t="shared" si="2"/>
        <v>319.77366109118049</v>
      </c>
      <c r="O40" s="3">
        <f t="shared" si="3"/>
        <v>181.63340751631682</v>
      </c>
      <c r="P40" s="3">
        <f t="shared" si="4"/>
        <v>827.72573137681673</v>
      </c>
      <c r="Q40" s="3">
        <f t="shared" si="5"/>
        <v>466.60970541334433</v>
      </c>
      <c r="R40" s="3">
        <f t="shared" si="8"/>
        <v>1.0064710450713221</v>
      </c>
      <c r="S40" s="3">
        <f t="shared" si="6"/>
        <v>-49.201181776967765</v>
      </c>
      <c r="T40" s="3">
        <f t="shared" si="7"/>
        <v>0.58916666666666673</v>
      </c>
      <c r="U40" s="1"/>
      <c r="V40" s="1">
        <f t="shared" si="16"/>
        <v>34</v>
      </c>
      <c r="W40" s="4">
        <f t="shared" si="9"/>
        <v>0.23913106401397499</v>
      </c>
      <c r="X40" s="4">
        <f t="shared" si="10"/>
        <v>7.9332510602199591E-2</v>
      </c>
      <c r="Y40" s="4">
        <f t="shared" si="11"/>
        <v>0.26008268321322703</v>
      </c>
      <c r="Z40" s="4">
        <f t="shared" si="12"/>
        <v>4.692638258966042</v>
      </c>
      <c r="AA40" s="4">
        <f t="shared" si="13"/>
        <v>1.0064710450713221</v>
      </c>
      <c r="AB40" s="4">
        <f t="shared" si="14"/>
        <v>-0.1406647707598836</v>
      </c>
      <c r="AC40" s="4">
        <f t="shared" si="15"/>
        <v>0.58916666666666673</v>
      </c>
    </row>
    <row r="41" spans="1:29">
      <c r="A41" s="1">
        <v>1956.1</v>
      </c>
      <c r="B41" s="2">
        <v>2234.8330000000001</v>
      </c>
      <c r="C41" s="2">
        <v>19.164999999999999</v>
      </c>
      <c r="D41" s="2">
        <v>266.7</v>
      </c>
      <c r="E41" s="2">
        <v>66.599999999999994</v>
      </c>
      <c r="F41" s="2">
        <v>63560.666666666664</v>
      </c>
      <c r="G41" s="2">
        <f t="shared" si="0"/>
        <v>53.523419759220111</v>
      </c>
      <c r="H41" s="2">
        <v>2.4833333333333334</v>
      </c>
      <c r="I41" s="2">
        <v>110483.33333333333</v>
      </c>
      <c r="J41" s="2">
        <f t="shared" si="1"/>
        <v>0.5723803389209996</v>
      </c>
      <c r="K41" s="2">
        <v>113.4</v>
      </c>
      <c r="L41" s="2">
        <v>11.8</v>
      </c>
      <c r="M41" s="1"/>
      <c r="N41" s="3">
        <f t="shared" si="2"/>
        <v>319.09903127410223</v>
      </c>
      <c r="O41" s="3">
        <f t="shared" si="3"/>
        <v>180.3570459099397</v>
      </c>
      <c r="P41" s="3">
        <f t="shared" si="4"/>
        <v>826.98733642835941</v>
      </c>
      <c r="Q41" s="3">
        <f t="shared" si="5"/>
        <v>466.38220963162036</v>
      </c>
      <c r="R41" s="3">
        <f t="shared" si="8"/>
        <v>1.0068782950521715</v>
      </c>
      <c r="S41" s="3">
        <f t="shared" si="6"/>
        <v>-48.498616736089929</v>
      </c>
      <c r="T41" s="3">
        <f t="shared" si="7"/>
        <v>0.62083333333333335</v>
      </c>
      <c r="U41" s="1"/>
      <c r="V41" s="1">
        <f t="shared" si="16"/>
        <v>35</v>
      </c>
      <c r="W41" s="4">
        <f t="shared" si="9"/>
        <v>-0.6746298170782552</v>
      </c>
      <c r="X41" s="4">
        <f t="shared" si="10"/>
        <v>-1.2763616063771224</v>
      </c>
      <c r="Y41" s="4">
        <f t="shared" si="11"/>
        <v>-0.73839494845731224</v>
      </c>
      <c r="Z41" s="4">
        <f t="shared" si="12"/>
        <v>4.4651424772420683</v>
      </c>
      <c r="AA41" s="4">
        <f t="shared" si="13"/>
        <v>1.0068782950521715</v>
      </c>
      <c r="AB41" s="4">
        <f t="shared" si="14"/>
        <v>0.70256504087783611</v>
      </c>
      <c r="AC41" s="4">
        <f t="shared" si="15"/>
        <v>0.62083333333333335</v>
      </c>
    </row>
    <row r="42" spans="1:29">
      <c r="A42" s="1">
        <v>1956.2</v>
      </c>
      <c r="B42" s="2">
        <v>2252.5039999999999</v>
      </c>
      <c r="C42" s="2">
        <v>19.276</v>
      </c>
      <c r="D42" s="2">
        <v>269.39999999999998</v>
      </c>
      <c r="E42" s="2">
        <v>67.8</v>
      </c>
      <c r="F42" s="2">
        <v>63765</v>
      </c>
      <c r="G42" s="2">
        <f t="shared" si="0"/>
        <v>53.69548558773252</v>
      </c>
      <c r="H42" s="2">
        <v>2.6933333333333334</v>
      </c>
      <c r="I42" s="2">
        <v>110787.66666666667</v>
      </c>
      <c r="J42" s="2">
        <f t="shared" si="1"/>
        <v>0.57395699678624279</v>
      </c>
      <c r="K42" s="2">
        <v>113</v>
      </c>
      <c r="L42" s="2">
        <v>12.1</v>
      </c>
      <c r="M42" s="1"/>
      <c r="N42" s="3">
        <f t="shared" si="2"/>
        <v>319.25372691581447</v>
      </c>
      <c r="O42" s="3">
        <f t="shared" si="3"/>
        <v>181.29022001282306</v>
      </c>
      <c r="P42" s="3">
        <f t="shared" si="4"/>
        <v>827.49985692455448</v>
      </c>
      <c r="Q42" s="3">
        <f t="shared" si="5"/>
        <v>466.07473673976341</v>
      </c>
      <c r="R42" s="3">
        <f t="shared" si="8"/>
        <v>0.57750999455681296</v>
      </c>
      <c r="S42" s="3">
        <f t="shared" si="6"/>
        <v>-46.565534617539093</v>
      </c>
      <c r="T42" s="3">
        <f t="shared" si="7"/>
        <v>0.67333333333333334</v>
      </c>
      <c r="U42" s="1"/>
      <c r="V42" s="1">
        <f t="shared" si="16"/>
        <v>36</v>
      </c>
      <c r="W42" s="4">
        <f t="shared" si="9"/>
        <v>0.15469564171223738</v>
      </c>
      <c r="X42" s="4">
        <f t="shared" si="10"/>
        <v>0.93317410288335623</v>
      </c>
      <c r="Y42" s="4">
        <f t="shared" si="11"/>
        <v>0.51252049619506579</v>
      </c>
      <c r="Z42" s="4">
        <f t="shared" si="12"/>
        <v>4.157669585385122</v>
      </c>
      <c r="AA42" s="4">
        <f t="shared" si="13"/>
        <v>0.57750999455681296</v>
      </c>
      <c r="AB42" s="4">
        <f t="shared" si="14"/>
        <v>1.9330821185508356</v>
      </c>
      <c r="AC42" s="4">
        <f t="shared" si="15"/>
        <v>0.67333333333333334</v>
      </c>
    </row>
    <row r="43" spans="1:29">
      <c r="A43" s="1">
        <v>1956.3</v>
      </c>
      <c r="B43" s="2">
        <v>2249.7550000000001</v>
      </c>
      <c r="C43" s="2">
        <v>19.524000000000001</v>
      </c>
      <c r="D43" s="2">
        <v>272.60000000000002</v>
      </c>
      <c r="E43" s="2">
        <v>68.900000000000006</v>
      </c>
      <c r="F43" s="2">
        <v>63950.333333333336</v>
      </c>
      <c r="G43" s="2">
        <f t="shared" si="0"/>
        <v>53.851551820445245</v>
      </c>
      <c r="H43" s="2">
        <v>2.81</v>
      </c>
      <c r="I43" s="2">
        <v>111113.33333333333</v>
      </c>
      <c r="J43" s="2">
        <f t="shared" si="1"/>
        <v>0.57564417612287222</v>
      </c>
      <c r="K43" s="2">
        <v>113</v>
      </c>
      <c r="L43" s="2">
        <v>12.2</v>
      </c>
      <c r="M43" s="1"/>
      <c r="N43" s="3">
        <f t="shared" si="2"/>
        <v>318.86266001964742</v>
      </c>
      <c r="O43" s="3">
        <f t="shared" si="3"/>
        <v>181.32772589536546</v>
      </c>
      <c r="P43" s="3">
        <f t="shared" si="4"/>
        <v>827.08421593396929</v>
      </c>
      <c r="Q43" s="3">
        <f t="shared" si="5"/>
        <v>466.07144123345387</v>
      </c>
      <c r="R43" s="3">
        <f t="shared" si="8"/>
        <v>1.2783679246814561</v>
      </c>
      <c r="S43" s="3">
        <f t="shared" si="6"/>
        <v>-47.020852628569024</v>
      </c>
      <c r="T43" s="3">
        <f t="shared" si="7"/>
        <v>0.70250000000000001</v>
      </c>
      <c r="U43" s="1"/>
      <c r="V43" s="1">
        <f t="shared" si="16"/>
        <v>37</v>
      </c>
      <c r="W43" s="4">
        <f t="shared" si="9"/>
        <v>-0.39106689616704671</v>
      </c>
      <c r="X43" s="4">
        <f t="shared" si="10"/>
        <v>3.7505882542404834E-2</v>
      </c>
      <c r="Y43" s="4">
        <f t="shared" si="11"/>
        <v>-0.41564099058518877</v>
      </c>
      <c r="Z43" s="4">
        <f t="shared" si="12"/>
        <v>4.1543740790755805</v>
      </c>
      <c r="AA43" s="4">
        <f t="shared" si="13"/>
        <v>1.2783679246814561</v>
      </c>
      <c r="AB43" s="4">
        <f t="shared" si="14"/>
        <v>-0.45531801102993086</v>
      </c>
      <c r="AC43" s="4">
        <f t="shared" si="15"/>
        <v>0.70250000000000001</v>
      </c>
    </row>
    <row r="44" spans="1:29">
      <c r="A44" s="1">
        <v>1956.4</v>
      </c>
      <c r="B44" s="2">
        <v>2286.4699999999998</v>
      </c>
      <c r="C44" s="2">
        <v>19.599</v>
      </c>
      <c r="D44" s="2">
        <v>278</v>
      </c>
      <c r="E44" s="2">
        <v>69</v>
      </c>
      <c r="F44" s="2">
        <v>63893.666666666664</v>
      </c>
      <c r="G44" s="2">
        <f t="shared" si="0"/>
        <v>53.803833727709339</v>
      </c>
      <c r="H44" s="2">
        <v>2.9266666666666663</v>
      </c>
      <c r="I44" s="2">
        <v>111431</v>
      </c>
      <c r="J44" s="2">
        <f t="shared" si="1"/>
        <v>0.57728990990773177</v>
      </c>
      <c r="K44" s="2">
        <v>113.2</v>
      </c>
      <c r="L44" s="2">
        <v>12.4</v>
      </c>
      <c r="M44" s="1"/>
      <c r="N44" s="3">
        <f t="shared" si="2"/>
        <v>320.1553264306163</v>
      </c>
      <c r="O44" s="3">
        <f t="shared" si="3"/>
        <v>180.80386552127851</v>
      </c>
      <c r="P44" s="3">
        <f t="shared" si="4"/>
        <v>828.41751176644516</v>
      </c>
      <c r="Q44" s="3">
        <f t="shared" si="5"/>
        <v>465.87413984315413</v>
      </c>
      <c r="R44" s="3">
        <f t="shared" si="8"/>
        <v>0.38340665018221642</v>
      </c>
      <c r="S44" s="3">
        <f t="shared" si="6"/>
        <v>-45.778207191573173</v>
      </c>
      <c r="T44" s="3">
        <f t="shared" si="7"/>
        <v>0.73166666666666658</v>
      </c>
      <c r="U44" s="1"/>
      <c r="V44" s="1">
        <f t="shared" si="16"/>
        <v>38</v>
      </c>
      <c r="W44" s="4">
        <f t="shared" si="9"/>
        <v>1.2926664109688772</v>
      </c>
      <c r="X44" s="4">
        <f t="shared" si="10"/>
        <v>-0.52386037408695074</v>
      </c>
      <c r="Y44" s="4">
        <f t="shared" si="11"/>
        <v>1.3332958324758692</v>
      </c>
      <c r="Z44" s="4">
        <f t="shared" si="12"/>
        <v>3.9570726887758383</v>
      </c>
      <c r="AA44" s="4">
        <f t="shared" si="13"/>
        <v>0.38340665018221642</v>
      </c>
      <c r="AB44" s="4">
        <f t="shared" si="14"/>
        <v>1.2426454369958506</v>
      </c>
      <c r="AC44" s="4">
        <f t="shared" si="15"/>
        <v>0.73166666666666658</v>
      </c>
    </row>
    <row r="45" spans="1:29">
      <c r="A45" s="1">
        <v>1957.1</v>
      </c>
      <c r="B45" s="2">
        <v>2300.3119999999999</v>
      </c>
      <c r="C45" s="2">
        <v>19.876000000000001</v>
      </c>
      <c r="D45" s="2">
        <v>282.39999999999998</v>
      </c>
      <c r="E45" s="2">
        <v>69.599999999999994</v>
      </c>
      <c r="F45" s="2">
        <v>64097.666666666664</v>
      </c>
      <c r="G45" s="2">
        <f t="shared" si="0"/>
        <v>53.97561886155858</v>
      </c>
      <c r="H45" s="2">
        <v>2.9333333333333336</v>
      </c>
      <c r="I45" s="2">
        <v>111720.33333333333</v>
      </c>
      <c r="J45" s="2">
        <f t="shared" si="1"/>
        <v>0.57878885736340668</v>
      </c>
      <c r="K45" s="2">
        <v>112.8</v>
      </c>
      <c r="L45" s="2">
        <v>12.6</v>
      </c>
      <c r="M45" s="1"/>
      <c r="N45" s="3">
        <f t="shared" si="2"/>
        <v>320.06290675617504</v>
      </c>
      <c r="O45" s="3">
        <f t="shared" si="3"/>
        <v>180.00691292830376</v>
      </c>
      <c r="P45" s="3">
        <f t="shared" si="4"/>
        <v>828.76175805739683</v>
      </c>
      <c r="Q45" s="3">
        <f t="shared" si="5"/>
        <v>465.57961308011755</v>
      </c>
      <c r="R45" s="3">
        <f t="shared" si="8"/>
        <v>1.4034429213351185</v>
      </c>
      <c r="S45" s="3">
        <f t="shared" si="6"/>
        <v>-45.581615978264182</v>
      </c>
      <c r="T45" s="3">
        <f t="shared" si="7"/>
        <v>0.73333333333333339</v>
      </c>
      <c r="U45" s="1"/>
      <c r="V45" s="1">
        <f t="shared" si="16"/>
        <v>39</v>
      </c>
      <c r="W45" s="4">
        <f t="shared" si="9"/>
        <v>-9.2419674441259758E-2</v>
      </c>
      <c r="X45" s="4">
        <f t="shared" si="10"/>
        <v>-0.79695259297474763</v>
      </c>
      <c r="Y45" s="4">
        <f t="shared" si="11"/>
        <v>0.34424629095167347</v>
      </c>
      <c r="Z45" s="4">
        <f t="shared" si="12"/>
        <v>3.6625459257392663</v>
      </c>
      <c r="AA45" s="4">
        <f t="shared" si="13"/>
        <v>1.4034429213351185</v>
      </c>
      <c r="AB45" s="4">
        <f t="shared" si="14"/>
        <v>0.19659121330899154</v>
      </c>
      <c r="AC45" s="4">
        <f t="shared" si="15"/>
        <v>0.73333333333333339</v>
      </c>
    </row>
    <row r="46" spans="1:29">
      <c r="A46" s="1">
        <v>1957.2</v>
      </c>
      <c r="B46" s="2">
        <v>2294.6179999999999</v>
      </c>
      <c r="C46" s="2">
        <v>20.012</v>
      </c>
      <c r="D46" s="2">
        <v>284.7</v>
      </c>
      <c r="E46" s="2">
        <v>69.3</v>
      </c>
      <c r="F46" s="2">
        <v>64076</v>
      </c>
      <c r="G46" s="2">
        <f t="shared" si="0"/>
        <v>53.95737370845368</v>
      </c>
      <c r="H46" s="2">
        <v>3</v>
      </c>
      <c r="I46" s="2">
        <v>112045.33333333333</v>
      </c>
      <c r="J46" s="2">
        <f t="shared" si="1"/>
        <v>0.58047258290405523</v>
      </c>
      <c r="K46" s="2">
        <v>112.1</v>
      </c>
      <c r="L46" s="2">
        <v>12.8</v>
      </c>
      <c r="M46" s="1"/>
      <c r="N46" s="3">
        <f t="shared" si="2"/>
        <v>319.9016609757042</v>
      </c>
      <c r="O46" s="3">
        <f t="shared" si="3"/>
        <v>178.60255216689075</v>
      </c>
      <c r="P46" s="3">
        <f t="shared" si="4"/>
        <v>828.22343689377715</v>
      </c>
      <c r="Q46" s="3">
        <f t="shared" si="5"/>
        <v>464.63282122628232</v>
      </c>
      <c r="R46" s="3">
        <f t="shared" si="8"/>
        <v>0.68191198858844615</v>
      </c>
      <c r="S46" s="3">
        <f t="shared" si="6"/>
        <v>-44.688692270038715</v>
      </c>
      <c r="T46" s="3">
        <f t="shared" si="7"/>
        <v>0.75</v>
      </c>
      <c r="U46" s="1"/>
      <c r="V46" s="1">
        <f t="shared" si="16"/>
        <v>40</v>
      </c>
      <c r="W46" s="4">
        <f t="shared" si="9"/>
        <v>-0.1612457804708356</v>
      </c>
      <c r="X46" s="4">
        <f t="shared" si="10"/>
        <v>-1.4043607614130167</v>
      </c>
      <c r="Y46" s="4">
        <f t="shared" si="11"/>
        <v>-0.53832116361968474</v>
      </c>
      <c r="Z46" s="4">
        <f t="shared" si="12"/>
        <v>2.7157540719040298</v>
      </c>
      <c r="AA46" s="4">
        <f t="shared" si="13"/>
        <v>0.68191198858844615</v>
      </c>
      <c r="AB46" s="4">
        <f t="shared" si="14"/>
        <v>0.89292370822546729</v>
      </c>
      <c r="AC46" s="4">
        <f t="shared" si="15"/>
        <v>0.75</v>
      </c>
    </row>
    <row r="47" spans="1:29">
      <c r="A47" s="1">
        <v>1957.3</v>
      </c>
      <c r="B47" s="2">
        <v>2317.0010000000002</v>
      </c>
      <c r="C47" s="2">
        <v>20.131</v>
      </c>
      <c r="D47" s="2">
        <v>289.3</v>
      </c>
      <c r="E47" s="2">
        <v>70.400000000000006</v>
      </c>
      <c r="F47" s="2">
        <v>64206.666666666664</v>
      </c>
      <c r="G47" s="2">
        <f t="shared" si="0"/>
        <v>54.0674060164094</v>
      </c>
      <c r="H47" s="2">
        <v>3.2333333333333338</v>
      </c>
      <c r="I47" s="2">
        <v>112430.66666666667</v>
      </c>
      <c r="J47" s="2">
        <f t="shared" si="1"/>
        <v>0.58246887698096783</v>
      </c>
      <c r="K47" s="2">
        <v>111.8</v>
      </c>
      <c r="L47" s="2">
        <v>12.9</v>
      </c>
      <c r="M47" s="1"/>
      <c r="N47" s="3">
        <f t="shared" si="2"/>
        <v>320.56828215107089</v>
      </c>
      <c r="O47" s="3">
        <f t="shared" si="3"/>
        <v>179.24118726926159</v>
      </c>
      <c r="P47" s="3">
        <f t="shared" si="4"/>
        <v>828.8508481070171</v>
      </c>
      <c r="Q47" s="3">
        <f t="shared" si="5"/>
        <v>464.22524274773809</v>
      </c>
      <c r="R47" s="3">
        <f t="shared" si="8"/>
        <v>0.59288218907327384</v>
      </c>
      <c r="S47" s="3">
        <f t="shared" si="6"/>
        <v>-44.503360414906481</v>
      </c>
      <c r="T47" s="3">
        <f t="shared" si="7"/>
        <v>0.80833333333333346</v>
      </c>
      <c r="U47" s="1"/>
      <c r="V47" s="1">
        <f t="shared" si="16"/>
        <v>41</v>
      </c>
      <c r="W47" s="4">
        <f t="shared" si="9"/>
        <v>0.66662117536668575</v>
      </c>
      <c r="X47" s="4">
        <f t="shared" si="10"/>
        <v>0.63863510237084142</v>
      </c>
      <c r="Y47" s="4">
        <f t="shared" si="11"/>
        <v>0.6274112132399523</v>
      </c>
      <c r="Z47" s="4">
        <f t="shared" si="12"/>
        <v>2.308175593359806</v>
      </c>
      <c r="AA47" s="4">
        <f t="shared" si="13"/>
        <v>0.59288218907327384</v>
      </c>
      <c r="AB47" s="4">
        <f t="shared" si="14"/>
        <v>0.18533185513223316</v>
      </c>
      <c r="AC47" s="4">
        <f t="shared" si="15"/>
        <v>0.80833333333333346</v>
      </c>
    </row>
    <row r="48" spans="1:29">
      <c r="A48" s="1">
        <v>1957.4</v>
      </c>
      <c r="B48" s="2">
        <v>2292.4589999999998</v>
      </c>
      <c r="C48" s="2">
        <v>20.132999999999999</v>
      </c>
      <c r="D48" s="2">
        <v>291</v>
      </c>
      <c r="E48" s="2">
        <v>69.400000000000006</v>
      </c>
      <c r="F48" s="2">
        <v>63879</v>
      </c>
      <c r="G48" s="2">
        <f t="shared" si="0"/>
        <v>53.791483162530632</v>
      </c>
      <c r="H48" s="2">
        <v>3.2533333333333334</v>
      </c>
      <c r="I48" s="2">
        <v>112865.66666666667</v>
      </c>
      <c r="J48" s="2">
        <f t="shared" si="1"/>
        <v>0.5847224788584513</v>
      </c>
      <c r="K48" s="2">
        <v>110.8</v>
      </c>
      <c r="L48" s="2">
        <v>13.1</v>
      </c>
      <c r="M48" s="1"/>
      <c r="N48" s="3">
        <f t="shared" si="2"/>
        <v>320.75809467522822</v>
      </c>
      <c r="O48" s="3">
        <f t="shared" si="3"/>
        <v>177.41445470935483</v>
      </c>
      <c r="P48" s="3">
        <f t="shared" si="4"/>
        <v>827.39982589900228</v>
      </c>
      <c r="Q48" s="3">
        <f t="shared" si="5"/>
        <v>462.42896768570188</v>
      </c>
      <c r="R48" s="3">
        <f t="shared" si="8"/>
        <v>9.9344327520345388E-3</v>
      </c>
      <c r="S48" s="3">
        <f t="shared" si="6"/>
        <v>-42.974802963710601</v>
      </c>
      <c r="T48" s="3">
        <f t="shared" si="7"/>
        <v>0.81333333333333335</v>
      </c>
      <c r="U48" s="1"/>
      <c r="V48" s="1">
        <f t="shared" si="16"/>
        <v>42</v>
      </c>
      <c r="W48" s="4">
        <f t="shared" si="9"/>
        <v>0.18981252415733252</v>
      </c>
      <c r="X48" s="4">
        <f t="shared" si="10"/>
        <v>-1.826732559906759</v>
      </c>
      <c r="Y48" s="4">
        <f t="shared" si="11"/>
        <v>-1.4510222080148196</v>
      </c>
      <c r="Z48" s="4">
        <f t="shared" si="12"/>
        <v>0.51190053132359026</v>
      </c>
      <c r="AA48" s="4">
        <f t="shared" si="13"/>
        <v>9.9344327520345388E-3</v>
      </c>
      <c r="AB48" s="4">
        <f t="shared" si="14"/>
        <v>1.5285574511958799</v>
      </c>
      <c r="AC48" s="4">
        <f t="shared" si="15"/>
        <v>0.81333333333333335</v>
      </c>
    </row>
    <row r="49" spans="1:29">
      <c r="A49" s="1">
        <v>1958.1</v>
      </c>
      <c r="B49" s="2">
        <v>2230.2190000000001</v>
      </c>
      <c r="C49" s="2">
        <v>20.355</v>
      </c>
      <c r="D49" s="2">
        <v>290.5</v>
      </c>
      <c r="E49" s="2">
        <v>64.5</v>
      </c>
      <c r="F49" s="2">
        <v>62949.666666666664</v>
      </c>
      <c r="G49" s="2">
        <f t="shared" si="0"/>
        <v>53.008906441661821</v>
      </c>
      <c r="H49" s="2">
        <v>1.8633333333333335</v>
      </c>
      <c r="I49" s="2">
        <v>113236.33333333333</v>
      </c>
      <c r="J49" s="2">
        <f t="shared" si="1"/>
        <v>0.58664278942378589</v>
      </c>
      <c r="K49" s="2">
        <v>110.7</v>
      </c>
      <c r="L49" s="2">
        <v>13.1</v>
      </c>
      <c r="M49" s="1"/>
      <c r="N49" s="3">
        <f t="shared" si="2"/>
        <v>319.16161746291539</v>
      </c>
      <c r="O49" s="3">
        <f t="shared" si="3"/>
        <v>168.66778221389146</v>
      </c>
      <c r="P49" s="3">
        <f t="shared" si="4"/>
        <v>824.31942462023994</v>
      </c>
      <c r="Q49" s="3">
        <f t="shared" si="5"/>
        <v>460.54527795216831</v>
      </c>
      <c r="R49" s="3">
        <f t="shared" si="8"/>
        <v>1.0966322110730342</v>
      </c>
      <c r="S49" s="3">
        <f t="shared" si="6"/>
        <v>-44.071435174783637</v>
      </c>
      <c r="T49" s="3">
        <f t="shared" si="7"/>
        <v>0.46583333333333338</v>
      </c>
      <c r="U49" s="1"/>
      <c r="V49" s="1">
        <f t="shared" si="16"/>
        <v>43</v>
      </c>
      <c r="W49" s="4">
        <f t="shared" si="9"/>
        <v>-1.5964772123128341</v>
      </c>
      <c r="X49" s="4">
        <f t="shared" si="10"/>
        <v>-8.7466724954633719</v>
      </c>
      <c r="Y49" s="4">
        <f t="shared" si="11"/>
        <v>-3.0804012787623378</v>
      </c>
      <c r="Z49" s="4">
        <f t="shared" si="12"/>
        <v>-1.3717892022099818</v>
      </c>
      <c r="AA49" s="4">
        <f t="shared" si="13"/>
        <v>1.0966322110730342</v>
      </c>
      <c r="AB49" s="4">
        <f t="shared" si="14"/>
        <v>-1.096632211073036</v>
      </c>
      <c r="AC49" s="4">
        <f t="shared" si="15"/>
        <v>0.46583333333333338</v>
      </c>
    </row>
    <row r="50" spans="1:29">
      <c r="A50" s="1">
        <v>1958.2</v>
      </c>
      <c r="B50" s="2">
        <v>2243.3739999999998</v>
      </c>
      <c r="C50" s="2">
        <v>20.419</v>
      </c>
      <c r="D50" s="2">
        <v>293.39999999999998</v>
      </c>
      <c r="E50" s="2">
        <v>63</v>
      </c>
      <c r="F50" s="2">
        <v>62745</v>
      </c>
      <c r="G50" s="2">
        <f t="shared" si="0"/>
        <v>52.836559918486273</v>
      </c>
      <c r="H50" s="2">
        <v>0.94</v>
      </c>
      <c r="I50" s="2">
        <v>113532</v>
      </c>
      <c r="J50" s="2">
        <f t="shared" si="1"/>
        <v>0.58817454794127855</v>
      </c>
      <c r="K50" s="2">
        <v>110.8</v>
      </c>
      <c r="L50" s="2">
        <v>13.3</v>
      </c>
      <c r="M50" s="1"/>
      <c r="N50" s="3">
        <f t="shared" si="2"/>
        <v>319.58025506625393</v>
      </c>
      <c r="O50" s="3">
        <f t="shared" si="3"/>
        <v>165.74004113451906</v>
      </c>
      <c r="P50" s="3">
        <f t="shared" si="4"/>
        <v>824.64677864869464</v>
      </c>
      <c r="Q50" s="3">
        <f t="shared" si="5"/>
        <v>460.04914870164731</v>
      </c>
      <c r="R50" s="3">
        <f t="shared" si="8"/>
        <v>0.31392579859557124</v>
      </c>
      <c r="S50" s="3">
        <f t="shared" si="6"/>
        <v>-42.87018047131896</v>
      </c>
      <c r="T50" s="3">
        <f t="shared" si="7"/>
        <v>0.23499999999999999</v>
      </c>
      <c r="U50" s="1"/>
      <c r="V50" s="1">
        <f t="shared" si="16"/>
        <v>44</v>
      </c>
      <c r="W50" s="4">
        <f t="shared" si="9"/>
        <v>0.41863760333853861</v>
      </c>
      <c r="X50" s="4">
        <f t="shared" si="10"/>
        <v>-2.9277410793723959</v>
      </c>
      <c r="Y50" s="4">
        <f t="shared" si="11"/>
        <v>0.32735402845469252</v>
      </c>
      <c r="Z50" s="4">
        <f t="shared" si="12"/>
        <v>-1.8679184527309758</v>
      </c>
      <c r="AA50" s="4">
        <f t="shared" si="13"/>
        <v>0.31392579859557124</v>
      </c>
      <c r="AB50" s="4">
        <f t="shared" si="14"/>
        <v>1.2012547034646772</v>
      </c>
      <c r="AC50" s="4">
        <f t="shared" si="15"/>
        <v>0.23499999999999999</v>
      </c>
    </row>
    <row r="51" spans="1:29">
      <c r="A51" s="1">
        <v>1958.3</v>
      </c>
      <c r="B51" s="2">
        <v>2295.2069999999999</v>
      </c>
      <c r="C51" s="2">
        <v>20.553000000000001</v>
      </c>
      <c r="D51" s="2">
        <v>298.5</v>
      </c>
      <c r="E51" s="2">
        <v>63.9</v>
      </c>
      <c r="F51" s="2">
        <v>62979.333333333336</v>
      </c>
      <c r="G51" s="2">
        <f t="shared" si="0"/>
        <v>53.033888266682382</v>
      </c>
      <c r="H51" s="2">
        <v>1.3233333333333333</v>
      </c>
      <c r="I51" s="2">
        <v>113846.33333333333</v>
      </c>
      <c r="J51" s="2">
        <f t="shared" si="1"/>
        <v>0.58980301274623403</v>
      </c>
      <c r="K51" s="2">
        <v>111.3</v>
      </c>
      <c r="L51" s="2">
        <v>13.4</v>
      </c>
      <c r="M51" s="1"/>
      <c r="N51" s="3">
        <f t="shared" si="2"/>
        <v>320.372969167669</v>
      </c>
      <c r="O51" s="3">
        <f t="shared" si="3"/>
        <v>166.22791202275226</v>
      </c>
      <c r="P51" s="3">
        <f t="shared" si="4"/>
        <v>826.65449890385605</v>
      </c>
      <c r="Q51" s="3">
        <f t="shared" si="5"/>
        <v>460.59568573067031</v>
      </c>
      <c r="R51" s="3">
        <f t="shared" si="8"/>
        <v>0.65410757479740234</v>
      </c>
      <c r="S51" s="3">
        <f t="shared" si="6"/>
        <v>-42.77522087320061</v>
      </c>
      <c r="T51" s="3">
        <f t="shared" si="7"/>
        <v>0.33083333333333331</v>
      </c>
      <c r="U51" s="1"/>
      <c r="V51" s="1">
        <f t="shared" si="16"/>
        <v>45</v>
      </c>
      <c r="W51" s="4">
        <f t="shared" si="9"/>
        <v>0.79271410141507204</v>
      </c>
      <c r="X51" s="4">
        <f t="shared" si="10"/>
        <v>0.48787088823320346</v>
      </c>
      <c r="Y51" s="4">
        <f t="shared" si="11"/>
        <v>2.0077202551614164</v>
      </c>
      <c r="Z51" s="4">
        <f t="shared" si="12"/>
        <v>-1.321381423707976</v>
      </c>
      <c r="AA51" s="4">
        <f t="shared" si="13"/>
        <v>0.65410757479740234</v>
      </c>
      <c r="AB51" s="4">
        <f t="shared" si="14"/>
        <v>9.4959598118350641E-2</v>
      </c>
      <c r="AC51" s="4">
        <f t="shared" si="15"/>
        <v>0.33083333333333331</v>
      </c>
    </row>
    <row r="52" spans="1:29">
      <c r="A52" s="1">
        <v>1958.4</v>
      </c>
      <c r="B52" s="2">
        <v>2348.0230000000001</v>
      </c>
      <c r="C52" s="2">
        <v>20.655999999999999</v>
      </c>
      <c r="D52" s="2">
        <v>302.3</v>
      </c>
      <c r="E52" s="2">
        <v>68</v>
      </c>
      <c r="F52" s="2">
        <v>63498</v>
      </c>
      <c r="G52" s="2">
        <f t="shared" si="0"/>
        <v>53.470649162547467</v>
      </c>
      <c r="H52" s="2">
        <v>2.1633333333333336</v>
      </c>
      <c r="I52" s="2">
        <v>114283.33333333333</v>
      </c>
      <c r="J52" s="2">
        <f t="shared" si="1"/>
        <v>0.59206697601165992</v>
      </c>
      <c r="K52" s="2">
        <v>111.9</v>
      </c>
      <c r="L52" s="2">
        <v>13.6</v>
      </c>
      <c r="M52" s="1"/>
      <c r="N52" s="3">
        <f t="shared" si="2"/>
        <v>320.75495830237253</v>
      </c>
      <c r="O52" s="3">
        <f t="shared" si="3"/>
        <v>171.56373864144194</v>
      </c>
      <c r="P52" s="3">
        <f t="shared" si="4"/>
        <v>828.5464491813309</v>
      </c>
      <c r="Q52" s="3">
        <f t="shared" si="5"/>
        <v>461.57038342465847</v>
      </c>
      <c r="R52" s="3">
        <f t="shared" si="8"/>
        <v>0.4998918415414888</v>
      </c>
      <c r="S52" s="3">
        <f t="shared" si="6"/>
        <v>-41.793604136228033</v>
      </c>
      <c r="T52" s="3">
        <f t="shared" si="7"/>
        <v>0.54083333333333339</v>
      </c>
      <c r="U52" s="1"/>
      <c r="V52" s="1">
        <f t="shared" si="16"/>
        <v>46</v>
      </c>
      <c r="W52" s="4">
        <f t="shared" si="9"/>
        <v>0.38198913470353091</v>
      </c>
      <c r="X52" s="4">
        <f t="shared" si="10"/>
        <v>5.3358266186896799</v>
      </c>
      <c r="Y52" s="4">
        <f t="shared" si="11"/>
        <v>1.891950277474848</v>
      </c>
      <c r="Z52" s="4">
        <f t="shared" si="12"/>
        <v>-0.34668372971981398</v>
      </c>
      <c r="AA52" s="4">
        <f t="shared" si="13"/>
        <v>0.4998918415414888</v>
      </c>
      <c r="AB52" s="4">
        <f t="shared" si="14"/>
        <v>0.98161673697257612</v>
      </c>
      <c r="AC52" s="4">
        <f t="shared" si="15"/>
        <v>0.54083333333333339</v>
      </c>
    </row>
    <row r="53" spans="1:29">
      <c r="A53" s="1">
        <v>1959.1</v>
      </c>
      <c r="B53" s="2">
        <v>2392.886</v>
      </c>
      <c r="C53" s="2">
        <v>20.704000000000001</v>
      </c>
      <c r="D53" s="2">
        <v>310</v>
      </c>
      <c r="E53" s="2">
        <v>72.3</v>
      </c>
      <c r="F53" s="2">
        <v>63939.666666666664</v>
      </c>
      <c r="G53" s="2">
        <f t="shared" si="0"/>
        <v>53.842569591224368</v>
      </c>
      <c r="H53" s="2">
        <v>2.57</v>
      </c>
      <c r="I53" s="2">
        <v>114714.33333333333</v>
      </c>
      <c r="J53" s="2">
        <f t="shared" si="1"/>
        <v>0.59429985511325856</v>
      </c>
      <c r="K53" s="2">
        <v>112.2</v>
      </c>
      <c r="L53" s="2">
        <v>13.7</v>
      </c>
      <c r="M53" s="1"/>
      <c r="N53" s="3">
        <f t="shared" si="2"/>
        <v>322.66166595641988</v>
      </c>
      <c r="O53" s="3">
        <f t="shared" si="3"/>
        <v>177.08684912497256</v>
      </c>
      <c r="P53" s="3">
        <f t="shared" si="4"/>
        <v>830.06267282301701</v>
      </c>
      <c r="Q53" s="3">
        <f t="shared" si="5"/>
        <v>462.15484981359339</v>
      </c>
      <c r="R53" s="3">
        <f t="shared" si="8"/>
        <v>0.2321084214203406</v>
      </c>
      <c r="S53" s="3">
        <f t="shared" si="6"/>
        <v>-41.29310854844109</v>
      </c>
      <c r="T53" s="3">
        <f t="shared" si="7"/>
        <v>0.64249999999999996</v>
      </c>
      <c r="U53" s="1"/>
      <c r="V53" s="1">
        <f t="shared" si="16"/>
        <v>47</v>
      </c>
      <c r="W53" s="4">
        <f t="shared" si="9"/>
        <v>1.9067076540473522</v>
      </c>
      <c r="X53" s="4">
        <f t="shared" si="10"/>
        <v>5.5231104835306155</v>
      </c>
      <c r="Y53" s="4">
        <f t="shared" si="11"/>
        <v>1.5162236416861106</v>
      </c>
      <c r="Z53" s="4">
        <f t="shared" si="12"/>
        <v>0.23778265921509956</v>
      </c>
      <c r="AA53" s="4">
        <f t="shared" si="13"/>
        <v>0.2321084214203406</v>
      </c>
      <c r="AB53" s="4">
        <f t="shared" si="14"/>
        <v>0.50049558778694347</v>
      </c>
      <c r="AC53" s="4">
        <f t="shared" si="15"/>
        <v>0.64249999999999996</v>
      </c>
    </row>
    <row r="54" spans="1:29">
      <c r="A54" s="1">
        <v>1959.2</v>
      </c>
      <c r="B54" s="2">
        <v>2455.8130000000001</v>
      </c>
      <c r="C54" s="2">
        <v>20.704000000000001</v>
      </c>
      <c r="D54" s="2">
        <v>316</v>
      </c>
      <c r="E54" s="2">
        <v>74.900000000000006</v>
      </c>
      <c r="F54" s="2">
        <v>64772</v>
      </c>
      <c r="G54" s="2">
        <f t="shared" si="0"/>
        <v>54.543464165115829</v>
      </c>
      <c r="H54" s="2">
        <v>3.0833333333333335</v>
      </c>
      <c r="I54" s="2">
        <v>115139</v>
      </c>
      <c r="J54" s="2">
        <f t="shared" si="1"/>
        <v>0.59649992315303935</v>
      </c>
      <c r="K54" s="2">
        <v>112.6</v>
      </c>
      <c r="L54" s="2">
        <v>13.8</v>
      </c>
      <c r="M54" s="1"/>
      <c r="N54" s="3">
        <f t="shared" si="2"/>
        <v>324.20914615423715</v>
      </c>
      <c r="O54" s="3">
        <f t="shared" si="3"/>
        <v>180.25031384786331</v>
      </c>
      <c r="P54" s="3">
        <f t="shared" si="4"/>
        <v>832.28893125770344</v>
      </c>
      <c r="Q54" s="3">
        <f t="shared" si="5"/>
        <v>463.43455874372268</v>
      </c>
      <c r="R54" s="3">
        <f t="shared" si="8"/>
        <v>0</v>
      </c>
      <c r="S54" s="3">
        <f t="shared" si="6"/>
        <v>-40.565832615533104</v>
      </c>
      <c r="T54" s="3">
        <f t="shared" si="7"/>
        <v>0.77083333333333337</v>
      </c>
      <c r="U54" s="1"/>
      <c r="V54" s="1">
        <f t="shared" si="16"/>
        <v>48</v>
      </c>
      <c r="W54" s="4">
        <f t="shared" si="9"/>
        <v>1.547480197817265</v>
      </c>
      <c r="X54" s="4">
        <f t="shared" si="10"/>
        <v>3.1634647228907511</v>
      </c>
      <c r="Y54" s="4">
        <f t="shared" si="11"/>
        <v>2.2262584346864287</v>
      </c>
      <c r="Z54" s="4">
        <f t="shared" si="12"/>
        <v>1.5174915893443881</v>
      </c>
      <c r="AA54" s="4">
        <f t="shared" si="13"/>
        <v>0</v>
      </c>
      <c r="AB54" s="4">
        <f t="shared" si="14"/>
        <v>0.72727593290798609</v>
      </c>
      <c r="AC54" s="4">
        <f t="shared" si="15"/>
        <v>0.77083333333333337</v>
      </c>
    </row>
    <row r="55" spans="1:29">
      <c r="A55" s="1">
        <v>1959.3</v>
      </c>
      <c r="B55" s="2">
        <v>2453.9479999999999</v>
      </c>
      <c r="C55" s="2">
        <v>20.753</v>
      </c>
      <c r="D55" s="2">
        <v>321.2</v>
      </c>
      <c r="E55" s="2">
        <v>76.099999999999994</v>
      </c>
      <c r="F55" s="2">
        <v>64875</v>
      </c>
      <c r="G55" s="2">
        <f t="shared" si="0"/>
        <v>54.630198816029903</v>
      </c>
      <c r="H55" s="2">
        <v>3.5766666666666667</v>
      </c>
      <c r="I55" s="2">
        <v>115550.66666666667</v>
      </c>
      <c r="J55" s="2">
        <f t="shared" si="1"/>
        <v>0.59863264217119427</v>
      </c>
      <c r="K55" s="2">
        <v>112.3</v>
      </c>
      <c r="L55" s="2">
        <v>13.9</v>
      </c>
      <c r="M55" s="1"/>
      <c r="N55" s="3">
        <f t="shared" si="2"/>
        <v>325.24803217260512</v>
      </c>
      <c r="O55" s="3">
        <f t="shared" si="3"/>
        <v>181.24646045210841</v>
      </c>
      <c r="P55" s="3">
        <f t="shared" si="4"/>
        <v>831.85605893452635</v>
      </c>
      <c r="Q55" s="3">
        <f t="shared" si="5"/>
        <v>462.969765166988</v>
      </c>
      <c r="R55" s="3">
        <f t="shared" si="8"/>
        <v>0.23638962210328351</v>
      </c>
      <c r="S55" s="3">
        <f t="shared" si="6"/>
        <v>-40.080197440287705</v>
      </c>
      <c r="T55" s="3">
        <f t="shared" si="7"/>
        <v>0.89416666666666667</v>
      </c>
      <c r="U55" s="1"/>
      <c r="V55" s="1">
        <f t="shared" si="16"/>
        <v>49</v>
      </c>
      <c r="W55" s="4">
        <f t="shared" si="9"/>
        <v>1.0388860183679753</v>
      </c>
      <c r="X55" s="4">
        <f t="shared" si="10"/>
        <v>0.99614660424509793</v>
      </c>
      <c r="Y55" s="4">
        <f t="shared" si="11"/>
        <v>-0.43287232317709368</v>
      </c>
      <c r="Z55" s="4">
        <f t="shared" si="12"/>
        <v>1.0526980126097101</v>
      </c>
      <c r="AA55" s="4">
        <f t="shared" si="13"/>
        <v>0.23638962210328351</v>
      </c>
      <c r="AB55" s="4">
        <f t="shared" si="14"/>
        <v>0.4856351752453989</v>
      </c>
      <c r="AC55" s="4">
        <f t="shared" si="15"/>
        <v>0.89416666666666667</v>
      </c>
    </row>
    <row r="56" spans="1:29">
      <c r="A56" s="1">
        <v>1959.4</v>
      </c>
      <c r="B56" s="2">
        <v>2462.587</v>
      </c>
      <c r="C56" s="2">
        <v>20.84</v>
      </c>
      <c r="D56" s="2">
        <v>323.3</v>
      </c>
      <c r="E56" s="2">
        <v>75.2</v>
      </c>
      <c r="F56" s="2">
        <v>64927.333333333336</v>
      </c>
      <c r="G56" s="2">
        <f t="shared" si="0"/>
        <v>54.674267878144832</v>
      </c>
      <c r="H56" s="2">
        <v>3.99</v>
      </c>
      <c r="I56" s="2">
        <v>115918</v>
      </c>
      <c r="J56" s="2">
        <f t="shared" si="1"/>
        <v>0.60053568375662481</v>
      </c>
      <c r="K56" s="2">
        <v>112</v>
      </c>
      <c r="L56" s="2">
        <v>14.1</v>
      </c>
      <c r="M56" s="1"/>
      <c r="N56" s="3">
        <f t="shared" si="2"/>
        <v>325.16396836656196</v>
      </c>
      <c r="O56" s="3">
        <f t="shared" si="3"/>
        <v>179.32102298900264</v>
      </c>
      <c r="P56" s="3">
        <f t="shared" si="4"/>
        <v>831.8900918190792</v>
      </c>
      <c r="Q56" s="3">
        <f t="shared" si="5"/>
        <v>462.46550771678443</v>
      </c>
      <c r="R56" s="3">
        <f t="shared" si="8"/>
        <v>0.41834023456432945</v>
      </c>
      <c r="S56" s="3">
        <f t="shared" si="6"/>
        <v>-39.069941950104351</v>
      </c>
      <c r="T56" s="3">
        <f t="shared" si="7"/>
        <v>0.99750000000000005</v>
      </c>
      <c r="U56" s="1"/>
      <c r="V56" s="1">
        <f t="shared" si="16"/>
        <v>50</v>
      </c>
      <c r="W56" s="4">
        <f t="shared" si="9"/>
        <v>-8.4063806043161549E-2</v>
      </c>
      <c r="X56" s="4">
        <f t="shared" si="10"/>
        <v>-1.9254374631057658</v>
      </c>
      <c r="Y56" s="4">
        <f t="shared" si="11"/>
        <v>3.4032884552857467E-2</v>
      </c>
      <c r="Z56" s="4">
        <f t="shared" si="12"/>
        <v>0.54844056240614236</v>
      </c>
      <c r="AA56" s="4">
        <f t="shared" si="13"/>
        <v>0.41834023456432945</v>
      </c>
      <c r="AB56" s="4">
        <f t="shared" si="14"/>
        <v>1.0102554901833543</v>
      </c>
      <c r="AC56" s="4">
        <f t="shared" si="15"/>
        <v>0.99750000000000005</v>
      </c>
    </row>
    <row r="57" spans="1:29">
      <c r="A57" s="1">
        <v>1960.1</v>
      </c>
      <c r="B57" s="2">
        <v>2517.3649999999998</v>
      </c>
      <c r="C57" s="2">
        <v>20.931000000000001</v>
      </c>
      <c r="D57" s="2">
        <v>326.89999999999998</v>
      </c>
      <c r="E57" s="2">
        <v>77.900000000000006</v>
      </c>
      <c r="F57" s="2">
        <v>65213.333333333336</v>
      </c>
      <c r="G57" s="2">
        <f t="shared" si="0"/>
        <v>54.915103899129569</v>
      </c>
      <c r="H57" s="2">
        <v>3.9333333333333336</v>
      </c>
      <c r="I57" s="2">
        <v>116707.66666666667</v>
      </c>
      <c r="J57" s="2">
        <f t="shared" si="1"/>
        <v>0.60462670509590333</v>
      </c>
      <c r="K57" s="2">
        <v>111.7</v>
      </c>
      <c r="L57" s="2">
        <v>14.4</v>
      </c>
      <c r="M57" s="1"/>
      <c r="N57" s="3">
        <f t="shared" si="2"/>
        <v>325.15670278595968</v>
      </c>
      <c r="O57" s="3">
        <f t="shared" si="3"/>
        <v>181.73386670061348</v>
      </c>
      <c r="P57" s="3">
        <f t="shared" si="4"/>
        <v>833.41120262819004</v>
      </c>
      <c r="Q57" s="3">
        <f t="shared" si="5"/>
        <v>461.95789750793057</v>
      </c>
      <c r="R57" s="3">
        <f t="shared" si="8"/>
        <v>0.43570967400428096</v>
      </c>
      <c r="S57" s="3">
        <f t="shared" si="6"/>
        <v>-37.400310704325435</v>
      </c>
      <c r="T57" s="3">
        <f t="shared" si="7"/>
        <v>0.98333333333333339</v>
      </c>
      <c r="U57" s="1"/>
      <c r="V57" s="1">
        <f t="shared" si="16"/>
        <v>51</v>
      </c>
      <c r="W57" s="4">
        <f t="shared" si="9"/>
        <v>-7.2655806022794422E-3</v>
      </c>
      <c r="X57" s="4">
        <f t="shared" si="10"/>
        <v>2.412843711610833</v>
      </c>
      <c r="Y57" s="4">
        <f t="shared" si="11"/>
        <v>1.5211108091108372</v>
      </c>
      <c r="Z57" s="4">
        <f t="shared" si="12"/>
        <v>4.0830353552280485E-2</v>
      </c>
      <c r="AA57" s="4">
        <f t="shared" si="13"/>
        <v>0.43570967400428096</v>
      </c>
      <c r="AB57" s="4">
        <f t="shared" si="14"/>
        <v>1.6696312457789162</v>
      </c>
      <c r="AC57" s="4">
        <f t="shared" si="15"/>
        <v>0.98333333333333339</v>
      </c>
    </row>
    <row r="58" spans="1:29">
      <c r="A58" s="1">
        <v>1960.2</v>
      </c>
      <c r="B58" s="2">
        <v>2504.8000000000002</v>
      </c>
      <c r="C58" s="2">
        <v>21.004000000000001</v>
      </c>
      <c r="D58" s="2">
        <v>332.7</v>
      </c>
      <c r="E58" s="2">
        <v>76.5</v>
      </c>
      <c r="F58" s="2">
        <v>66061.333333333328</v>
      </c>
      <c r="G58" s="2">
        <f t="shared" si="0"/>
        <v>55.629191122189191</v>
      </c>
      <c r="H58" s="2">
        <v>3.6966666666666668</v>
      </c>
      <c r="I58" s="2">
        <v>117036.66666666667</v>
      </c>
      <c r="J58" s="2">
        <f t="shared" si="1"/>
        <v>0.60633115341243682</v>
      </c>
      <c r="K58" s="2">
        <v>111.8</v>
      </c>
      <c r="L58" s="2">
        <v>14.4</v>
      </c>
      <c r="M58" s="1"/>
      <c r="N58" s="3">
        <f t="shared" si="2"/>
        <v>326.28572716390215</v>
      </c>
      <c r="O58" s="3">
        <f t="shared" si="3"/>
        <v>179.29068294470807</v>
      </c>
      <c r="P58" s="3">
        <f t="shared" si="4"/>
        <v>832.62931544024002</v>
      </c>
      <c r="Q58" s="3">
        <f t="shared" si="5"/>
        <v>463.05784427880309</v>
      </c>
      <c r="R58" s="3">
        <f t="shared" si="8"/>
        <v>0.34815821504037281</v>
      </c>
      <c r="S58" s="3">
        <f t="shared" si="6"/>
        <v>-37.748468919365799</v>
      </c>
      <c r="T58" s="3">
        <f t="shared" si="7"/>
        <v>0.92416666666666669</v>
      </c>
      <c r="U58" s="1"/>
      <c r="V58" s="1">
        <f t="shared" si="16"/>
        <v>52</v>
      </c>
      <c r="W58" s="4">
        <f t="shared" si="9"/>
        <v>1.1290243779424713</v>
      </c>
      <c r="X58" s="4">
        <f t="shared" si="10"/>
        <v>-2.4431837559054088</v>
      </c>
      <c r="Y58" s="4">
        <f t="shared" si="11"/>
        <v>-0.78188718795001932</v>
      </c>
      <c r="Z58" s="4">
        <f t="shared" si="12"/>
        <v>1.1407771244248011</v>
      </c>
      <c r="AA58" s="4">
        <f t="shared" si="13"/>
        <v>0.34815821504037281</v>
      </c>
      <c r="AB58" s="4">
        <f t="shared" si="14"/>
        <v>-0.34815821504036393</v>
      </c>
      <c r="AC58" s="4">
        <f t="shared" si="15"/>
        <v>0.92416666666666669</v>
      </c>
    </row>
    <row r="59" spans="1:29">
      <c r="A59" s="1">
        <v>1960.3</v>
      </c>
      <c r="B59" s="2">
        <v>2508.7260000000001</v>
      </c>
      <c r="C59" s="2">
        <v>21.084</v>
      </c>
      <c r="D59" s="2">
        <v>332.7</v>
      </c>
      <c r="E59" s="2">
        <v>74.400000000000006</v>
      </c>
      <c r="F59" s="2">
        <v>66023.666666666672</v>
      </c>
      <c r="G59" s="2">
        <f t="shared" si="0"/>
        <v>55.597472625252976</v>
      </c>
      <c r="H59" s="2">
        <v>2.936666666666667</v>
      </c>
      <c r="I59" s="2">
        <v>117411</v>
      </c>
      <c r="J59" s="2">
        <f t="shared" si="1"/>
        <v>0.60827045985566586</v>
      </c>
      <c r="K59" s="2">
        <v>111.9</v>
      </c>
      <c r="L59" s="2">
        <v>14.5</v>
      </c>
      <c r="M59" s="1"/>
      <c r="N59" s="3">
        <f t="shared" si="2"/>
        <v>325.58623846684026</v>
      </c>
      <c r="O59" s="3">
        <f t="shared" si="3"/>
        <v>175.80771434830177</v>
      </c>
      <c r="P59" s="3">
        <f t="shared" si="4"/>
        <v>832.46659941845303</v>
      </c>
      <c r="Q59" s="3">
        <f t="shared" si="5"/>
        <v>462.77088338097423</v>
      </c>
      <c r="R59" s="3">
        <f t="shared" si="8"/>
        <v>0.38015632173475922</v>
      </c>
      <c r="S59" s="3">
        <f t="shared" si="6"/>
        <v>-37.436580956643169</v>
      </c>
      <c r="T59" s="3">
        <f t="shared" si="7"/>
        <v>0.73416666666666675</v>
      </c>
      <c r="U59" s="1"/>
      <c r="V59" s="1">
        <f t="shared" si="16"/>
        <v>53</v>
      </c>
      <c r="W59" s="4">
        <f t="shared" si="9"/>
        <v>-0.69948869706189498</v>
      </c>
      <c r="X59" s="4">
        <f t="shared" si="10"/>
        <v>-3.4829685964062946</v>
      </c>
      <c r="Y59" s="4">
        <f t="shared" si="11"/>
        <v>-0.1627160217869914</v>
      </c>
      <c r="Z59" s="4">
        <f t="shared" si="12"/>
        <v>0.85381622659593859</v>
      </c>
      <c r="AA59" s="4">
        <f t="shared" si="13"/>
        <v>0.38015632173475922</v>
      </c>
      <c r="AB59" s="4">
        <f t="shared" si="14"/>
        <v>0.3118879627226292</v>
      </c>
      <c r="AC59" s="4">
        <f t="shared" si="15"/>
        <v>0.73416666666666675</v>
      </c>
    </row>
    <row r="60" spans="1:29">
      <c r="A60" s="1">
        <v>1960.4</v>
      </c>
      <c r="B60" s="2">
        <v>2476.232</v>
      </c>
      <c r="C60" s="2">
        <v>21.146000000000001</v>
      </c>
      <c r="D60" s="2">
        <v>334.6</v>
      </c>
      <c r="E60" s="2">
        <v>73.900000000000006</v>
      </c>
      <c r="F60" s="2">
        <v>65839.666666666672</v>
      </c>
      <c r="G60" s="2">
        <f t="shared" si="0"/>
        <v>55.442529171192866</v>
      </c>
      <c r="H60" s="2">
        <v>2.2966666666666669</v>
      </c>
      <c r="I60" s="2">
        <v>117824.33333333333</v>
      </c>
      <c r="J60" s="2">
        <f t="shared" si="1"/>
        <v>0.6104118133637727</v>
      </c>
      <c r="K60" s="2">
        <v>111.5</v>
      </c>
      <c r="L60" s="2">
        <v>14.6</v>
      </c>
      <c r="M60" s="1"/>
      <c r="N60" s="3">
        <f t="shared" si="2"/>
        <v>325.51064719622417</v>
      </c>
      <c r="O60" s="3">
        <f t="shared" si="3"/>
        <v>174.48835113636741</v>
      </c>
      <c r="P60" s="3">
        <f t="shared" si="4"/>
        <v>830.81147746501608</v>
      </c>
      <c r="Q60" s="3">
        <f t="shared" si="5"/>
        <v>461.78228244440351</v>
      </c>
      <c r="R60" s="3">
        <f t="shared" si="8"/>
        <v>0.2936303317374378</v>
      </c>
      <c r="S60" s="3">
        <f t="shared" si="6"/>
        <v>-37.042923359604416</v>
      </c>
      <c r="T60" s="3">
        <f t="shared" si="7"/>
        <v>0.57416666666666671</v>
      </c>
      <c r="U60" s="1"/>
      <c r="V60" s="1">
        <f t="shared" si="16"/>
        <v>54</v>
      </c>
      <c r="W60" s="4">
        <f t="shared" si="9"/>
        <v>-7.5591270616087058E-2</v>
      </c>
      <c r="X60" s="4">
        <f t="shared" si="10"/>
        <v>-1.319363211934359</v>
      </c>
      <c r="Y60" s="4">
        <f t="shared" si="11"/>
        <v>-1.6551219534369466</v>
      </c>
      <c r="Z60" s="4">
        <f t="shared" si="12"/>
        <v>-0.13478470997478098</v>
      </c>
      <c r="AA60" s="4">
        <f t="shared" si="13"/>
        <v>0.2936303317374378</v>
      </c>
      <c r="AB60" s="4">
        <f t="shared" si="14"/>
        <v>0.39365759703875369</v>
      </c>
      <c r="AC60" s="4">
        <f t="shared" si="15"/>
        <v>0.57416666666666671</v>
      </c>
    </row>
    <row r="61" spans="1:29">
      <c r="A61" s="1">
        <v>1961.1</v>
      </c>
      <c r="B61" s="2">
        <v>2491.154</v>
      </c>
      <c r="C61" s="2">
        <v>21.192</v>
      </c>
      <c r="D61" s="2">
        <v>335.1</v>
      </c>
      <c r="E61" s="2">
        <v>72.8</v>
      </c>
      <c r="F61" s="2">
        <v>65738</v>
      </c>
      <c r="G61" s="2">
        <f t="shared" si="0"/>
        <v>55.356917298931393</v>
      </c>
      <c r="H61" s="2">
        <v>2.0033333333333334</v>
      </c>
      <c r="I61" s="2">
        <v>118254.33333333333</v>
      </c>
      <c r="J61" s="2">
        <f t="shared" si="1"/>
        <v>0.61263951177140008</v>
      </c>
      <c r="K61" s="2">
        <v>111.3</v>
      </c>
      <c r="L61" s="2">
        <v>14.7</v>
      </c>
      <c r="M61" s="1"/>
      <c r="N61" s="3">
        <f t="shared" si="2"/>
        <v>325.07838309527301</v>
      </c>
      <c r="O61" s="3">
        <f t="shared" si="3"/>
        <v>172.40707914121057</v>
      </c>
      <c r="P61" s="3">
        <f t="shared" si="4"/>
        <v>831.04799240916986</v>
      </c>
      <c r="Q61" s="3">
        <f t="shared" si="5"/>
        <v>461.08392856024795</v>
      </c>
      <c r="R61" s="3">
        <f t="shared" si="8"/>
        <v>0.21729896594337994</v>
      </c>
      <c r="S61" s="3">
        <f t="shared" si="6"/>
        <v>-36.577625818507812</v>
      </c>
      <c r="T61" s="3">
        <f t="shared" si="7"/>
        <v>0.50083333333333335</v>
      </c>
      <c r="U61" s="1"/>
      <c r="V61" s="1">
        <f t="shared" si="16"/>
        <v>55</v>
      </c>
      <c r="W61" s="4">
        <f t="shared" si="9"/>
        <v>-0.43226410095115853</v>
      </c>
      <c r="X61" s="4">
        <f t="shared" si="10"/>
        <v>-2.0812719951568397</v>
      </c>
      <c r="Y61" s="4">
        <f t="shared" si="11"/>
        <v>0.23651494415378238</v>
      </c>
      <c r="Z61" s="4">
        <f t="shared" si="12"/>
        <v>-0.83313859413033242</v>
      </c>
      <c r="AA61" s="4">
        <f t="shared" si="13"/>
        <v>0.21729896594337994</v>
      </c>
      <c r="AB61" s="4">
        <f t="shared" si="14"/>
        <v>0.4652975410966036</v>
      </c>
      <c r="AC61" s="4">
        <f t="shared" si="15"/>
        <v>0.50083333333333335</v>
      </c>
    </row>
    <row r="62" spans="1:29">
      <c r="A62" s="1">
        <v>1961.2</v>
      </c>
      <c r="B62" s="2">
        <v>2537.9810000000002</v>
      </c>
      <c r="C62" s="2">
        <v>21.236999999999998</v>
      </c>
      <c r="D62" s="2">
        <v>340.1</v>
      </c>
      <c r="E62" s="2">
        <v>74</v>
      </c>
      <c r="F62" s="2">
        <v>65605.333333333328</v>
      </c>
      <c r="G62" s="2">
        <f t="shared" si="0"/>
        <v>55.245200822996743</v>
      </c>
      <c r="H62" s="2">
        <v>1.7333333333333332</v>
      </c>
      <c r="I62" s="2">
        <v>118636</v>
      </c>
      <c r="J62" s="2">
        <f t="shared" si="1"/>
        <v>0.61461680997041823</v>
      </c>
      <c r="K62" s="2">
        <v>111.2</v>
      </c>
      <c r="L62" s="2">
        <v>14.9</v>
      </c>
      <c r="M62" s="1"/>
      <c r="N62" s="3">
        <f t="shared" si="2"/>
        <v>326.02510271382255</v>
      </c>
      <c r="O62" s="3">
        <f t="shared" si="3"/>
        <v>173.50764283292449</v>
      </c>
      <c r="P62" s="3">
        <f t="shared" si="4"/>
        <v>832.58804406219349</v>
      </c>
      <c r="Q62" s="3">
        <f t="shared" si="5"/>
        <v>460.46979481065017</v>
      </c>
      <c r="R62" s="3">
        <f t="shared" si="8"/>
        <v>0.21211914903931373</v>
      </c>
      <c r="S62" s="3">
        <f t="shared" si="6"/>
        <v>-35.43837305087483</v>
      </c>
      <c r="T62" s="3">
        <f t="shared" si="7"/>
        <v>0.43333333333333329</v>
      </c>
      <c r="U62" s="1"/>
      <c r="V62" s="1">
        <f t="shared" si="16"/>
        <v>56</v>
      </c>
      <c r="W62" s="4">
        <f t="shared" si="9"/>
        <v>0.94671961854953679</v>
      </c>
      <c r="X62" s="4">
        <f t="shared" si="10"/>
        <v>1.1005636917139157</v>
      </c>
      <c r="Y62" s="4">
        <f t="shared" si="11"/>
        <v>1.5400516530236246</v>
      </c>
      <c r="Z62" s="4">
        <f t="shared" si="12"/>
        <v>-1.4472723437281161</v>
      </c>
      <c r="AA62" s="4">
        <f t="shared" si="13"/>
        <v>0.21211914903931373</v>
      </c>
      <c r="AB62" s="4">
        <f t="shared" si="14"/>
        <v>1.139252767632982</v>
      </c>
      <c r="AC62" s="4">
        <f t="shared" si="15"/>
        <v>0.43333333333333329</v>
      </c>
    </row>
    <row r="63" spans="1:29">
      <c r="A63" s="1">
        <v>1961.3</v>
      </c>
      <c r="B63" s="2">
        <v>2579.114</v>
      </c>
      <c r="C63" s="2">
        <v>21.303000000000001</v>
      </c>
      <c r="D63" s="2">
        <v>343</v>
      </c>
      <c r="E63" s="2">
        <v>75.7</v>
      </c>
      <c r="F63" s="2">
        <v>65667</v>
      </c>
      <c r="G63" s="2">
        <f t="shared" si="0"/>
        <v>55.297129335679941</v>
      </c>
      <c r="H63" s="2">
        <v>1.6833333333333333</v>
      </c>
      <c r="I63" s="2">
        <v>119000.66666666667</v>
      </c>
      <c r="J63" s="2">
        <f t="shared" si="1"/>
        <v>0.61650603637192547</v>
      </c>
      <c r="K63" s="2">
        <v>111.3</v>
      </c>
      <c r="L63" s="2">
        <v>15</v>
      </c>
      <c r="M63" s="1"/>
      <c r="N63" s="3">
        <f t="shared" si="2"/>
        <v>326.25697043660034</v>
      </c>
      <c r="O63" s="3">
        <f t="shared" si="3"/>
        <v>175.16174176434666</v>
      </c>
      <c r="P63" s="3">
        <f t="shared" si="4"/>
        <v>833.88883731520696</v>
      </c>
      <c r="Q63" s="3">
        <f t="shared" si="5"/>
        <v>460.3467233795219</v>
      </c>
      <c r="R63" s="3">
        <f t="shared" si="8"/>
        <v>0.31029644079043628</v>
      </c>
      <c r="S63" s="3">
        <f t="shared" si="6"/>
        <v>-35.079770676585625</v>
      </c>
      <c r="T63" s="3">
        <f t="shared" si="7"/>
        <v>0.42083333333333334</v>
      </c>
      <c r="U63" s="1"/>
      <c r="V63" s="1">
        <f t="shared" si="16"/>
        <v>57</v>
      </c>
      <c r="W63" s="4">
        <f t="shared" si="9"/>
        <v>0.23186772277779255</v>
      </c>
      <c r="X63" s="4">
        <f t="shared" si="10"/>
        <v>1.654098931422169</v>
      </c>
      <c r="Y63" s="4">
        <f t="shared" si="11"/>
        <v>1.3007932530134667</v>
      </c>
      <c r="Z63" s="4">
        <f t="shared" si="12"/>
        <v>-1.5703437748563829</v>
      </c>
      <c r="AA63" s="4">
        <f t="shared" si="13"/>
        <v>0.31029644079043628</v>
      </c>
      <c r="AB63" s="4">
        <f t="shared" si="14"/>
        <v>0.35860237428920527</v>
      </c>
      <c r="AC63" s="4">
        <f t="shared" si="15"/>
        <v>0.42083333333333334</v>
      </c>
    </row>
    <row r="64" spans="1:29">
      <c r="A64" s="1">
        <v>1961.4</v>
      </c>
      <c r="B64" s="2">
        <v>2631.8310000000001</v>
      </c>
      <c r="C64" s="2">
        <v>21.375</v>
      </c>
      <c r="D64" s="2">
        <v>350.3</v>
      </c>
      <c r="E64" s="2">
        <v>78.2</v>
      </c>
      <c r="F64" s="2">
        <v>65966.666666666672</v>
      </c>
      <c r="G64" s="2">
        <f t="shared" si="0"/>
        <v>55.549473837853924</v>
      </c>
      <c r="H64" s="2">
        <v>2.4</v>
      </c>
      <c r="I64" s="2">
        <v>119189.66666666667</v>
      </c>
      <c r="J64" s="2">
        <f t="shared" si="1"/>
        <v>0.61748518753248727</v>
      </c>
      <c r="K64" s="2">
        <v>111.8</v>
      </c>
      <c r="L64" s="2">
        <v>15.1</v>
      </c>
      <c r="M64" s="1"/>
      <c r="N64" s="3">
        <f t="shared" si="2"/>
        <v>327.8668113949974</v>
      </c>
      <c r="O64" s="3">
        <f t="shared" si="3"/>
        <v>177.91478312977981</v>
      </c>
      <c r="P64" s="3">
        <f t="shared" si="4"/>
        <v>835.75352792265892</v>
      </c>
      <c r="Q64" s="3">
        <f t="shared" si="5"/>
        <v>461.09156174772289</v>
      </c>
      <c r="R64" s="3">
        <f t="shared" si="8"/>
        <v>0.33741069547579272</v>
      </c>
      <c r="S64" s="3">
        <f t="shared" si="6"/>
        <v>-34.752727100194534</v>
      </c>
      <c r="T64" s="3">
        <f t="shared" si="7"/>
        <v>0.6</v>
      </c>
      <c r="U64" s="1"/>
      <c r="V64" s="1">
        <f t="shared" si="16"/>
        <v>58</v>
      </c>
      <c r="W64" s="4">
        <f t="shared" si="9"/>
        <v>1.6098409583970579</v>
      </c>
      <c r="X64" s="4">
        <f t="shared" si="10"/>
        <v>2.7530413654331483</v>
      </c>
      <c r="Y64" s="4">
        <f t="shared" si="11"/>
        <v>1.864690607451962</v>
      </c>
      <c r="Z64" s="4">
        <f t="shared" si="12"/>
        <v>-0.82550540665539529</v>
      </c>
      <c r="AA64" s="4">
        <f t="shared" si="13"/>
        <v>0.33741069547579272</v>
      </c>
      <c r="AB64" s="4">
        <f t="shared" si="14"/>
        <v>0.32704357639109105</v>
      </c>
      <c r="AC64" s="4">
        <f t="shared" si="15"/>
        <v>0.6</v>
      </c>
    </row>
    <row r="65" spans="1:29">
      <c r="A65" s="1">
        <v>1962.1</v>
      </c>
      <c r="B65" s="2">
        <v>2679.1489999999999</v>
      </c>
      <c r="C65" s="2">
        <v>21.501000000000001</v>
      </c>
      <c r="D65" s="2">
        <v>355.6</v>
      </c>
      <c r="E65" s="2">
        <v>80</v>
      </c>
      <c r="F65" s="2">
        <v>66379.666666666672</v>
      </c>
      <c r="G65" s="2">
        <f t="shared" si="0"/>
        <v>55.897254525499704</v>
      </c>
      <c r="H65" s="2">
        <v>2.4566666666666666</v>
      </c>
      <c r="I65" s="2">
        <v>119378.66666666667</v>
      </c>
      <c r="J65" s="2">
        <f t="shared" si="1"/>
        <v>0.61846433869304906</v>
      </c>
      <c r="K65" s="2">
        <v>111.5</v>
      </c>
      <c r="L65" s="2">
        <v>15.4</v>
      </c>
      <c r="M65" s="1"/>
      <c r="N65" s="3">
        <f t="shared" si="2"/>
        <v>328.62228045032526</v>
      </c>
      <c r="O65" s="3">
        <f t="shared" si="3"/>
        <v>179.44429355373845</v>
      </c>
      <c r="P65" s="3">
        <f t="shared" si="4"/>
        <v>837.37702323092162</v>
      </c>
      <c r="Q65" s="3">
        <f t="shared" si="5"/>
        <v>461.28854163764021</v>
      </c>
      <c r="R65" s="3">
        <f t="shared" si="8"/>
        <v>0.58774308570677114</v>
      </c>
      <c r="S65" s="3">
        <f t="shared" si="6"/>
        <v>-33.37319362603084</v>
      </c>
      <c r="T65" s="3">
        <f t="shared" si="7"/>
        <v>0.61416666666666664</v>
      </c>
      <c r="U65" s="1"/>
      <c r="V65" s="1">
        <f t="shared" si="16"/>
        <v>59</v>
      </c>
      <c r="W65" s="4">
        <f t="shared" si="9"/>
        <v>0.75546905532786468</v>
      </c>
      <c r="X65" s="4">
        <f t="shared" si="10"/>
        <v>1.5295104239586408</v>
      </c>
      <c r="Y65" s="4">
        <f t="shared" si="11"/>
        <v>1.6234953082627044</v>
      </c>
      <c r="Z65" s="4">
        <f t="shared" si="12"/>
        <v>-0.62852551673807966</v>
      </c>
      <c r="AA65" s="4">
        <f t="shared" si="13"/>
        <v>0.58774308570677114</v>
      </c>
      <c r="AB65" s="4">
        <f t="shared" si="14"/>
        <v>1.3795334741636935</v>
      </c>
      <c r="AC65" s="4">
        <f t="shared" si="15"/>
        <v>0.61416666666666664</v>
      </c>
    </row>
    <row r="66" spans="1:29">
      <c r="A66" s="1">
        <v>1962.2</v>
      </c>
      <c r="B66" s="2">
        <v>2708.404</v>
      </c>
      <c r="C66" s="2">
        <v>21.533000000000001</v>
      </c>
      <c r="D66" s="2">
        <v>361.2</v>
      </c>
      <c r="E66" s="2">
        <v>82.5</v>
      </c>
      <c r="F66" s="2">
        <v>66576.666666666672</v>
      </c>
      <c r="G66" s="2">
        <f t="shared" si="0"/>
        <v>56.06314507142276</v>
      </c>
      <c r="H66" s="2">
        <v>2.6066666666666669</v>
      </c>
      <c r="I66" s="2">
        <v>119819.33333333333</v>
      </c>
      <c r="J66" s="2">
        <f t="shared" si="1"/>
        <v>0.6207472978363695</v>
      </c>
      <c r="K66" s="2">
        <v>112</v>
      </c>
      <c r="L66" s="2">
        <v>15.5</v>
      </c>
      <c r="M66" s="1"/>
      <c r="N66" s="3">
        <f t="shared" si="2"/>
        <v>329.66763870843295</v>
      </c>
      <c r="O66" s="3">
        <f t="shared" si="3"/>
        <v>182.00428588821347</v>
      </c>
      <c r="P66" s="3">
        <f t="shared" si="4"/>
        <v>838.09460181630925</v>
      </c>
      <c r="Q66" s="3">
        <f t="shared" si="5"/>
        <v>461.66385390164987</v>
      </c>
      <c r="R66" s="3">
        <f t="shared" si="8"/>
        <v>0.14871964445792862</v>
      </c>
      <c r="S66" s="3">
        <f t="shared" si="6"/>
        <v>-32.874661819927013</v>
      </c>
      <c r="T66" s="3">
        <f t="shared" si="7"/>
        <v>0.65166666666666673</v>
      </c>
      <c r="U66" s="1"/>
      <c r="V66" s="1">
        <f t="shared" si="16"/>
        <v>60</v>
      </c>
      <c r="W66" s="4">
        <f t="shared" si="9"/>
        <v>1.045358258107683</v>
      </c>
      <c r="X66" s="4">
        <f t="shared" si="10"/>
        <v>2.5599923344750266</v>
      </c>
      <c r="Y66" s="4">
        <f t="shared" si="11"/>
        <v>0.71757858538762775</v>
      </c>
      <c r="Z66" s="4">
        <f t="shared" si="12"/>
        <v>-0.25321325272841477</v>
      </c>
      <c r="AA66" s="4">
        <f t="shared" si="13"/>
        <v>0.14871964445792862</v>
      </c>
      <c r="AB66" s="4">
        <f t="shared" si="14"/>
        <v>0.49853180610382708</v>
      </c>
      <c r="AC66" s="4">
        <f t="shared" si="15"/>
        <v>0.65166666666666673</v>
      </c>
    </row>
    <row r="67" spans="1:29">
      <c r="A67" s="1">
        <v>1962.3</v>
      </c>
      <c r="B67" s="2">
        <v>2733.3389999999999</v>
      </c>
      <c r="C67" s="2">
        <v>21.585000000000001</v>
      </c>
      <c r="D67" s="2">
        <v>365.1</v>
      </c>
      <c r="E67" s="2">
        <v>83.1</v>
      </c>
      <c r="F67" s="2">
        <v>66881</v>
      </c>
      <c r="G67" s="2">
        <f t="shared" si="0"/>
        <v>56.319419298880867</v>
      </c>
      <c r="H67" s="2">
        <v>2.8466666666666671</v>
      </c>
      <c r="I67" s="2">
        <v>120368</v>
      </c>
      <c r="J67" s="2">
        <f t="shared" si="1"/>
        <v>0.62358977192858234</v>
      </c>
      <c r="K67" s="2">
        <v>111.9</v>
      </c>
      <c r="L67" s="2">
        <v>15.6</v>
      </c>
      <c r="M67" s="1"/>
      <c r="N67" s="3">
        <f t="shared" si="2"/>
        <v>330.04352032411475</v>
      </c>
      <c r="O67" s="3">
        <f t="shared" si="3"/>
        <v>182.03086164409589</v>
      </c>
      <c r="P67" s="3">
        <f t="shared" si="4"/>
        <v>838.5541761339814</v>
      </c>
      <c r="Q67" s="3">
        <f t="shared" si="5"/>
        <v>461.57373739691138</v>
      </c>
      <c r="R67" s="3">
        <f t="shared" si="8"/>
        <v>0.2411986882969952</v>
      </c>
      <c r="S67" s="3">
        <f t="shared" si="6"/>
        <v>-32.472771475194961</v>
      </c>
      <c r="T67" s="3">
        <f t="shared" si="7"/>
        <v>0.71166666666666678</v>
      </c>
      <c r="U67" s="1"/>
      <c r="V67" s="1">
        <f t="shared" si="16"/>
        <v>61</v>
      </c>
      <c r="W67" s="4">
        <f t="shared" si="9"/>
        <v>0.37588161568180567</v>
      </c>
      <c r="X67" s="4">
        <f t="shared" si="10"/>
        <v>2.6575755882419116E-2</v>
      </c>
      <c r="Y67" s="4">
        <f t="shared" si="11"/>
        <v>0.45957431767214985</v>
      </c>
      <c r="Z67" s="4">
        <f t="shared" si="12"/>
        <v>-0.34332975746690408</v>
      </c>
      <c r="AA67" s="4">
        <f t="shared" si="13"/>
        <v>0.2411986882969952</v>
      </c>
      <c r="AB67" s="4">
        <f t="shared" si="14"/>
        <v>0.40189034473205254</v>
      </c>
      <c r="AC67" s="4">
        <f t="shared" si="15"/>
        <v>0.71166666666666678</v>
      </c>
    </row>
    <row r="68" spans="1:29">
      <c r="A68" s="1">
        <v>1962.4</v>
      </c>
      <c r="B68" s="2">
        <v>2740.0140000000001</v>
      </c>
      <c r="C68" s="2">
        <v>21.652999999999999</v>
      </c>
      <c r="D68" s="2">
        <v>371.3</v>
      </c>
      <c r="E68" s="2">
        <v>82.6</v>
      </c>
      <c r="F68" s="2">
        <v>66969.333333333328</v>
      </c>
      <c r="G68" s="2">
        <f t="shared" si="0"/>
        <v>56.393803384616248</v>
      </c>
      <c r="H68" s="2">
        <v>2.9233333333333333</v>
      </c>
      <c r="I68" s="2">
        <v>121045.66666666667</v>
      </c>
      <c r="J68" s="2">
        <f t="shared" si="1"/>
        <v>0.62710055554308353</v>
      </c>
      <c r="K68" s="2">
        <v>111.5</v>
      </c>
      <c r="L68" s="2">
        <v>15.7</v>
      </c>
      <c r="M68" s="1"/>
      <c r="N68" s="3">
        <f t="shared" si="2"/>
        <v>330.85147237461007</v>
      </c>
      <c r="O68" s="3">
        <f t="shared" si="3"/>
        <v>180.55140430899985</v>
      </c>
      <c r="P68" s="3">
        <f t="shared" si="4"/>
        <v>838.23666843993328</v>
      </c>
      <c r="Q68" s="3">
        <f t="shared" si="5"/>
        <v>460.78620638541787</v>
      </c>
      <c r="R68" s="3">
        <f t="shared" si="8"/>
        <v>0.31453839707116238</v>
      </c>
      <c r="S68" s="3">
        <f t="shared" si="6"/>
        <v>-32.148330062389029</v>
      </c>
      <c r="T68" s="3">
        <f t="shared" si="7"/>
        <v>0.73083333333333333</v>
      </c>
      <c r="U68" s="1"/>
      <c r="V68" s="1">
        <f t="shared" si="16"/>
        <v>62</v>
      </c>
      <c r="W68" s="4">
        <f t="shared" si="9"/>
        <v>0.8079520504953166</v>
      </c>
      <c r="X68" s="4">
        <f t="shared" si="10"/>
        <v>-1.4794573350960434</v>
      </c>
      <c r="Y68" s="4">
        <f t="shared" si="11"/>
        <v>-0.31750769404811763</v>
      </c>
      <c r="Z68" s="4">
        <f t="shared" si="12"/>
        <v>-1.1308607689604173</v>
      </c>
      <c r="AA68" s="4">
        <f t="shared" si="13"/>
        <v>0.31453839707116238</v>
      </c>
      <c r="AB68" s="4">
        <f t="shared" si="14"/>
        <v>0.32444141280593186</v>
      </c>
      <c r="AC68" s="4">
        <f t="shared" si="15"/>
        <v>0.73083333333333333</v>
      </c>
    </row>
    <row r="69" spans="1:29">
      <c r="A69" s="1">
        <v>1963.1</v>
      </c>
      <c r="B69" s="2">
        <v>2775.944</v>
      </c>
      <c r="C69" s="2">
        <v>21.702000000000002</v>
      </c>
      <c r="D69" s="2">
        <v>374.9</v>
      </c>
      <c r="E69" s="2">
        <v>83.6</v>
      </c>
      <c r="F69" s="2">
        <v>67149</v>
      </c>
      <c r="G69" s="2">
        <f t="shared" ref="G69:G132" si="17">F69/F$187*100</f>
        <v>56.545097808055381</v>
      </c>
      <c r="H69" s="2">
        <v>2.9666666666666668</v>
      </c>
      <c r="I69" s="2">
        <v>121640</v>
      </c>
      <c r="J69" s="2">
        <f t="shared" ref="J69:J132" si="18">I69/I$187</f>
        <v>0.6301796146599824</v>
      </c>
      <c r="K69" s="2">
        <v>111.6</v>
      </c>
      <c r="L69" s="2">
        <v>15.9</v>
      </c>
      <c r="M69" s="1"/>
      <c r="N69" s="3">
        <f t="shared" ref="N69:N132" si="19">LN((D69/C69)/J69)*100</f>
        <v>331.10052991395492</v>
      </c>
      <c r="O69" s="3">
        <f t="shared" ref="O69:O132" si="20">LN((E69/C69)/J69)*100</f>
        <v>181.0389495488339</v>
      </c>
      <c r="P69" s="3">
        <f t="shared" ref="P69:P132" si="21">LN(B69/J69)*100</f>
        <v>839.04965461082566</v>
      </c>
      <c r="Q69" s="3">
        <f t="shared" ref="Q69:Q132" si="22">LN((K69*G69/100)/J69)*100</f>
        <v>460.65397726149689</v>
      </c>
      <c r="R69" s="3">
        <f t="shared" si="8"/>
        <v>0.22604092198634795</v>
      </c>
      <c r="S69" s="3">
        <f t="shared" ref="S69:S132" si="23">LN(L69/C69)*100</f>
        <v>-31.108531297183013</v>
      </c>
      <c r="T69" s="3">
        <f t="shared" ref="T69:T132" si="24">H69/4</f>
        <v>0.7416666666666667</v>
      </c>
      <c r="U69" s="1"/>
      <c r="V69" s="1">
        <f t="shared" si="16"/>
        <v>63</v>
      </c>
      <c r="W69" s="4">
        <f t="shared" si="9"/>
        <v>0.24905753934484665</v>
      </c>
      <c r="X69" s="4">
        <f t="shared" si="10"/>
        <v>0.48754523983404852</v>
      </c>
      <c r="Y69" s="4">
        <f t="shared" si="11"/>
        <v>0.81298617089237268</v>
      </c>
      <c r="Z69" s="4">
        <f t="shared" si="12"/>
        <v>-1.2630898928813963</v>
      </c>
      <c r="AA69" s="4">
        <f t="shared" si="13"/>
        <v>0.22604092198634795</v>
      </c>
      <c r="AB69" s="4">
        <f t="shared" si="14"/>
        <v>1.0397987652060152</v>
      </c>
      <c r="AC69" s="4">
        <f t="shared" si="15"/>
        <v>0.7416666666666667</v>
      </c>
    </row>
    <row r="70" spans="1:29">
      <c r="A70" s="1">
        <v>1963.2</v>
      </c>
      <c r="B70" s="2">
        <v>2810.598</v>
      </c>
      <c r="C70" s="2">
        <v>21.745000000000001</v>
      </c>
      <c r="D70" s="2">
        <v>379</v>
      </c>
      <c r="E70" s="2">
        <v>87.3</v>
      </c>
      <c r="F70" s="2">
        <v>67635.333333333328</v>
      </c>
      <c r="G70" s="2">
        <f t="shared" si="17"/>
        <v>56.954631321594675</v>
      </c>
      <c r="H70" s="2">
        <v>2.9633333333333334</v>
      </c>
      <c r="I70" s="2">
        <v>122166.66666666667</v>
      </c>
      <c r="J70" s="2">
        <f t="shared" si="18"/>
        <v>0.63290811348482834</v>
      </c>
      <c r="K70" s="2">
        <v>111.8</v>
      </c>
      <c r="L70" s="2">
        <v>16</v>
      </c>
      <c r="M70" s="1"/>
      <c r="N70" s="3">
        <f t="shared" si="19"/>
        <v>331.55823867790912</v>
      </c>
      <c r="O70" s="3">
        <f t="shared" si="20"/>
        <v>184.73966445422212</v>
      </c>
      <c r="P70" s="3">
        <f t="shared" si="21"/>
        <v>839.85825788208274</v>
      </c>
      <c r="Q70" s="3">
        <f t="shared" si="22"/>
        <v>461.12264116575165</v>
      </c>
      <c r="R70" s="3">
        <f t="shared" ref="R70:R133" si="25">(LN(C70)-LN(C69))*100</f>
        <v>0.1979423851585782</v>
      </c>
      <c r="S70" s="3">
        <f t="shared" si="23"/>
        <v>-30.679512380982054</v>
      </c>
      <c r="T70" s="3">
        <f t="shared" si="24"/>
        <v>0.74083333333333334</v>
      </c>
      <c r="U70" s="1"/>
      <c r="V70" s="1">
        <f t="shared" si="16"/>
        <v>64</v>
      </c>
      <c r="W70" s="4">
        <f t="shared" si="9"/>
        <v>0.45770876395420146</v>
      </c>
      <c r="X70" s="4">
        <f t="shared" si="10"/>
        <v>3.7007149053882245</v>
      </c>
      <c r="Y70" s="4">
        <f t="shared" si="11"/>
        <v>0.80860327125708409</v>
      </c>
      <c r="Z70" s="4">
        <f t="shared" si="12"/>
        <v>-0.79442598862664227</v>
      </c>
      <c r="AA70" s="4">
        <f t="shared" si="13"/>
        <v>0.1979423851585782</v>
      </c>
      <c r="AB70" s="4">
        <f t="shared" si="14"/>
        <v>0.42901891620095967</v>
      </c>
      <c r="AC70" s="4">
        <f t="shared" si="15"/>
        <v>0.74083333333333334</v>
      </c>
    </row>
    <row r="71" spans="1:29">
      <c r="A71" s="1">
        <v>1963.3</v>
      </c>
      <c r="B71" s="2">
        <v>2863.5120000000002</v>
      </c>
      <c r="C71" s="2">
        <v>21.788</v>
      </c>
      <c r="D71" s="2">
        <v>386</v>
      </c>
      <c r="E71" s="2">
        <v>89.3</v>
      </c>
      <c r="F71" s="2">
        <v>67995.666666666672</v>
      </c>
      <c r="G71" s="2">
        <f t="shared" si="17"/>
        <v>57.258062252462395</v>
      </c>
      <c r="H71" s="2">
        <v>3.33</v>
      </c>
      <c r="I71" s="2">
        <v>122669.66666666667</v>
      </c>
      <c r="J71" s="2">
        <f t="shared" si="18"/>
        <v>0.63551400255235524</v>
      </c>
      <c r="K71" s="2">
        <v>111.5</v>
      </c>
      <c r="L71" s="2">
        <v>16.100000000000001</v>
      </c>
      <c r="M71" s="1"/>
      <c r="N71" s="3">
        <f t="shared" si="19"/>
        <v>332.77991646247614</v>
      </c>
      <c r="O71" s="3">
        <f t="shared" si="20"/>
        <v>186.39632830423835</v>
      </c>
      <c r="P71" s="3">
        <f t="shared" si="21"/>
        <v>841.31252771822358</v>
      </c>
      <c r="Q71" s="3">
        <f t="shared" si="22"/>
        <v>460.97440174833497</v>
      </c>
      <c r="R71" s="3">
        <f t="shared" si="25"/>
        <v>0.19755134718262291</v>
      </c>
      <c r="S71" s="3">
        <f t="shared" si="23"/>
        <v>-30.254008753101068</v>
      </c>
      <c r="T71" s="3">
        <f t="shared" si="24"/>
        <v>0.83250000000000002</v>
      </c>
      <c r="U71" s="1"/>
      <c r="V71" s="1">
        <f t="shared" si="16"/>
        <v>65</v>
      </c>
      <c r="W71" s="4">
        <f t="shared" ref="W71:W134" si="26">N71-N70</f>
        <v>1.2216777845670208</v>
      </c>
      <c r="X71" s="4">
        <f t="shared" ref="X71:X134" si="27">O71-O70</f>
        <v>1.6566638500162298</v>
      </c>
      <c r="Y71" s="4">
        <f t="shared" ref="Y71:Y134" si="28">P71-P70</f>
        <v>1.4542698361408384</v>
      </c>
      <c r="Z71" s="4">
        <f t="shared" ref="Z71:Z134" si="29">Q71-Q$238</f>
        <v>-0.94266540604331794</v>
      </c>
      <c r="AA71" s="4">
        <f t="shared" ref="AA71:AA134" si="30">R71</f>
        <v>0.19755134718262291</v>
      </c>
      <c r="AB71" s="4">
        <f t="shared" ref="AB71:AB134" si="31">S71-S70</f>
        <v>0.42550362788098539</v>
      </c>
      <c r="AC71" s="4">
        <f t="shared" ref="AC71:AC134" si="32">T71</f>
        <v>0.83250000000000002</v>
      </c>
    </row>
    <row r="72" spans="1:29">
      <c r="A72" s="1">
        <v>1963.4</v>
      </c>
      <c r="B72" s="2">
        <v>2885.7959999999998</v>
      </c>
      <c r="C72" s="2">
        <v>21.951000000000001</v>
      </c>
      <c r="D72" s="2">
        <v>390.7</v>
      </c>
      <c r="E72" s="2">
        <v>92.3</v>
      </c>
      <c r="F72" s="2">
        <v>68258</v>
      </c>
      <c r="G72" s="2">
        <f t="shared" si="17"/>
        <v>57.47896895236331</v>
      </c>
      <c r="H72" s="2">
        <v>3.4533333333333331</v>
      </c>
      <c r="I72" s="2">
        <v>123188.66666666667</v>
      </c>
      <c r="J72" s="2">
        <f t="shared" si="18"/>
        <v>0.63820278272342179</v>
      </c>
      <c r="K72" s="2">
        <v>111.8</v>
      </c>
      <c r="L72" s="2">
        <v>16.3</v>
      </c>
      <c r="M72" s="1"/>
      <c r="N72" s="3">
        <f t="shared" si="19"/>
        <v>332.822651036992</v>
      </c>
      <c r="O72" s="3">
        <f t="shared" si="20"/>
        <v>188.53306498177017</v>
      </c>
      <c r="P72" s="3">
        <f t="shared" si="21"/>
        <v>841.66552556436511</v>
      </c>
      <c r="Q72" s="3">
        <f t="shared" si="22"/>
        <v>461.20597031593729</v>
      </c>
      <c r="R72" s="3">
        <f t="shared" si="25"/>
        <v>0.74533370485743156</v>
      </c>
      <c r="S72" s="3">
        <f t="shared" si="23"/>
        <v>-29.764758875728592</v>
      </c>
      <c r="T72" s="3">
        <f t="shared" si="24"/>
        <v>0.86333333333333329</v>
      </c>
      <c r="U72" s="1"/>
      <c r="V72" s="1">
        <f t="shared" si="16"/>
        <v>66</v>
      </c>
      <c r="W72" s="4">
        <f t="shared" si="26"/>
        <v>4.2734574515861823E-2</v>
      </c>
      <c r="X72" s="4">
        <f t="shared" si="27"/>
        <v>2.1367366775318146</v>
      </c>
      <c r="Y72" s="4">
        <f t="shared" si="28"/>
        <v>0.35299784614153396</v>
      </c>
      <c r="Z72" s="4">
        <f t="shared" si="29"/>
        <v>-0.71109683844099436</v>
      </c>
      <c r="AA72" s="4">
        <f t="shared" si="30"/>
        <v>0.74533370485743156</v>
      </c>
      <c r="AB72" s="4">
        <f t="shared" si="31"/>
        <v>0.48924987737247605</v>
      </c>
      <c r="AC72" s="4">
        <f t="shared" si="32"/>
        <v>0.86333333333333329</v>
      </c>
    </row>
    <row r="73" spans="1:29">
      <c r="A73" s="1">
        <v>1964.1</v>
      </c>
      <c r="B73" s="2">
        <v>2950.49</v>
      </c>
      <c r="C73" s="2">
        <v>22.015999999999998</v>
      </c>
      <c r="D73" s="2">
        <v>400.3</v>
      </c>
      <c r="E73" s="2">
        <v>95.5</v>
      </c>
      <c r="F73" s="2">
        <v>68613.666666666672</v>
      </c>
      <c r="G73" s="2">
        <f t="shared" si="17"/>
        <v>57.778470157946892</v>
      </c>
      <c r="H73" s="2">
        <v>3.4633333333333334</v>
      </c>
      <c r="I73" s="2">
        <v>123708</v>
      </c>
      <c r="J73" s="2">
        <f t="shared" si="18"/>
        <v>0.64089328979247862</v>
      </c>
      <c r="K73" s="2">
        <v>112.9</v>
      </c>
      <c r="L73" s="2">
        <v>16.3</v>
      </c>
      <c r="M73" s="1"/>
      <c r="N73" s="3">
        <f t="shared" si="19"/>
        <v>334.53371147502099</v>
      </c>
      <c r="O73" s="3">
        <f t="shared" si="20"/>
        <v>191.22490962383668</v>
      </c>
      <c r="P73" s="3">
        <f t="shared" si="21"/>
        <v>843.4618847738036</v>
      </c>
      <c r="Q73" s="3">
        <f t="shared" si="22"/>
        <v>462.28408133405196</v>
      </c>
      <c r="R73" s="3">
        <f t="shared" si="25"/>
        <v>0.29567651809307982</v>
      </c>
      <c r="S73" s="3">
        <f t="shared" si="23"/>
        <v>-30.060435393821638</v>
      </c>
      <c r="T73" s="3">
        <f t="shared" si="24"/>
        <v>0.86583333333333334</v>
      </c>
      <c r="U73" s="1"/>
      <c r="V73" s="1">
        <f t="shared" ref="V73:V136" si="33">V72+1</f>
        <v>67</v>
      </c>
      <c r="W73" s="4">
        <f t="shared" si="26"/>
        <v>1.7110604380289942</v>
      </c>
      <c r="X73" s="4">
        <f t="shared" si="27"/>
        <v>2.6918446420665134</v>
      </c>
      <c r="Y73" s="4">
        <f t="shared" si="28"/>
        <v>1.7963592094384921</v>
      </c>
      <c r="Z73" s="4">
        <f t="shared" si="29"/>
        <v>0.36701417967367433</v>
      </c>
      <c r="AA73" s="4">
        <f t="shared" si="30"/>
        <v>0.29567651809307982</v>
      </c>
      <c r="AB73" s="4">
        <f t="shared" si="31"/>
        <v>-0.29567651809304607</v>
      </c>
      <c r="AC73" s="4">
        <f t="shared" si="32"/>
        <v>0.86583333333333334</v>
      </c>
    </row>
    <row r="74" spans="1:29">
      <c r="A74" s="1">
        <v>1964.2</v>
      </c>
      <c r="B74" s="2">
        <v>2984.7510000000002</v>
      </c>
      <c r="C74" s="2">
        <v>22.073</v>
      </c>
      <c r="D74" s="2">
        <v>408.3</v>
      </c>
      <c r="E74" s="2">
        <v>96.1</v>
      </c>
      <c r="F74" s="2">
        <v>69401.666666666672</v>
      </c>
      <c r="G74" s="2">
        <f t="shared" si="17"/>
        <v>58.442032341639091</v>
      </c>
      <c r="H74" s="2">
        <v>3.49</v>
      </c>
      <c r="I74" s="2">
        <v>124203</v>
      </c>
      <c r="J74" s="2">
        <f t="shared" si="18"/>
        <v>0.64345773330823575</v>
      </c>
      <c r="K74" s="2">
        <v>113.2</v>
      </c>
      <c r="L74" s="2">
        <v>16.5</v>
      </c>
      <c r="M74" s="1"/>
      <c r="N74" s="3">
        <f t="shared" si="19"/>
        <v>335.85459927742852</v>
      </c>
      <c r="O74" s="3">
        <f t="shared" si="20"/>
        <v>191.19331104250023</v>
      </c>
      <c r="P74" s="3">
        <f t="shared" si="21"/>
        <v>844.2170541869707</v>
      </c>
      <c r="Q74" s="3">
        <f t="shared" si="22"/>
        <v>463.29202792176068</v>
      </c>
      <c r="R74" s="3">
        <f t="shared" si="25"/>
        <v>0.25856804081416662</v>
      </c>
      <c r="S74" s="3">
        <f t="shared" si="23"/>
        <v>-29.099476125253975</v>
      </c>
      <c r="T74" s="3">
        <f t="shared" si="24"/>
        <v>0.87250000000000005</v>
      </c>
      <c r="U74" s="1"/>
      <c r="V74" s="1">
        <f t="shared" si="33"/>
        <v>68</v>
      </c>
      <c r="W74" s="4">
        <f t="shared" si="26"/>
        <v>1.3208878024075261</v>
      </c>
      <c r="X74" s="4">
        <f t="shared" si="27"/>
        <v>-3.1598581336453435E-2</v>
      </c>
      <c r="Y74" s="4">
        <f t="shared" si="28"/>
        <v>0.75516941316709563</v>
      </c>
      <c r="Z74" s="4">
        <f t="shared" si="29"/>
        <v>1.3749607673823903</v>
      </c>
      <c r="AA74" s="4">
        <f t="shared" si="30"/>
        <v>0.25856804081416662</v>
      </c>
      <c r="AB74" s="4">
        <f t="shared" si="31"/>
        <v>0.96095926856766312</v>
      </c>
      <c r="AC74" s="4">
        <f t="shared" si="32"/>
        <v>0.87250000000000005</v>
      </c>
    </row>
    <row r="75" spans="1:29">
      <c r="A75" s="1">
        <v>1964.3</v>
      </c>
      <c r="B75" s="2">
        <v>3025.4920000000002</v>
      </c>
      <c r="C75" s="2">
        <v>22.16</v>
      </c>
      <c r="D75" s="2">
        <v>417.2</v>
      </c>
      <c r="E75" s="2">
        <v>97.8</v>
      </c>
      <c r="F75" s="2">
        <v>69480</v>
      </c>
      <c r="G75" s="2">
        <f t="shared" si="17"/>
        <v>58.507995587479897</v>
      </c>
      <c r="H75" s="2">
        <v>3.456666666666667</v>
      </c>
      <c r="I75" s="2">
        <v>124739.33333333333</v>
      </c>
      <c r="J75" s="2">
        <f t="shared" si="18"/>
        <v>0.64623631217480348</v>
      </c>
      <c r="K75" s="2">
        <v>112.9</v>
      </c>
      <c r="L75" s="2">
        <v>16.7</v>
      </c>
      <c r="M75" s="1"/>
      <c r="N75" s="3">
        <f t="shared" si="19"/>
        <v>337.18668950184917</v>
      </c>
      <c r="O75" s="3">
        <f t="shared" si="20"/>
        <v>192.12257489326456</v>
      </c>
      <c r="P75" s="3">
        <f t="shared" si="21"/>
        <v>845.14190356387951</v>
      </c>
      <c r="Q75" s="3">
        <f t="shared" si="22"/>
        <v>462.70857405459401</v>
      </c>
      <c r="R75" s="3">
        <f t="shared" si="25"/>
        <v>0.39337197200079999</v>
      </c>
      <c r="S75" s="3">
        <f t="shared" si="23"/>
        <v>-28.28801424563737</v>
      </c>
      <c r="T75" s="3">
        <f t="shared" si="24"/>
        <v>0.86416666666666675</v>
      </c>
      <c r="U75" s="1"/>
      <c r="V75" s="1">
        <f t="shared" si="33"/>
        <v>69</v>
      </c>
      <c r="W75" s="4">
        <f t="shared" si="26"/>
        <v>1.3320902244206536</v>
      </c>
      <c r="X75" s="4">
        <f t="shared" si="27"/>
        <v>0.92926385076432894</v>
      </c>
      <c r="Y75" s="4">
        <f t="shared" si="28"/>
        <v>0.92484937690880997</v>
      </c>
      <c r="Z75" s="4">
        <f t="shared" si="29"/>
        <v>0.79150690021572245</v>
      </c>
      <c r="AA75" s="4">
        <f t="shared" si="30"/>
        <v>0.39337197200079999</v>
      </c>
      <c r="AB75" s="4">
        <f t="shared" si="31"/>
        <v>0.81146187961660488</v>
      </c>
      <c r="AC75" s="4">
        <f t="shared" si="32"/>
        <v>0.86416666666666675</v>
      </c>
    </row>
    <row r="76" spans="1:29">
      <c r="A76" s="1">
        <v>1964.4</v>
      </c>
      <c r="B76" s="2">
        <v>3033.64</v>
      </c>
      <c r="C76" s="2">
        <v>22.27</v>
      </c>
      <c r="D76" s="2">
        <v>419.8</v>
      </c>
      <c r="E76" s="2">
        <v>99.6</v>
      </c>
      <c r="F76" s="2">
        <v>69710.333333333328</v>
      </c>
      <c r="G76" s="2">
        <f t="shared" si="17"/>
        <v>58.701955599718183</v>
      </c>
      <c r="H76" s="2">
        <v>3.5766666666666667</v>
      </c>
      <c r="I76" s="2">
        <v>125289</v>
      </c>
      <c r="J76" s="2">
        <f t="shared" si="18"/>
        <v>0.64908396696098758</v>
      </c>
      <c r="K76" s="2">
        <v>113.1</v>
      </c>
      <c r="L76" s="2">
        <v>16.8</v>
      </c>
      <c r="M76" s="1"/>
      <c r="N76" s="3">
        <f t="shared" si="19"/>
        <v>336.87311177794697</v>
      </c>
      <c r="O76" s="3">
        <f t="shared" si="20"/>
        <v>193.01148749834897</v>
      </c>
      <c r="P76" s="3">
        <f t="shared" si="21"/>
        <v>844.97116892899942</v>
      </c>
      <c r="Q76" s="3">
        <f t="shared" si="22"/>
        <v>462.7768430232349</v>
      </c>
      <c r="R76" s="3">
        <f t="shared" si="25"/>
        <v>0.49516193901935068</v>
      </c>
      <c r="S76" s="3">
        <f t="shared" si="23"/>
        <v>-28.186159486006297</v>
      </c>
      <c r="T76" s="3">
        <f t="shared" si="24"/>
        <v>0.89416666666666667</v>
      </c>
      <c r="U76" s="1"/>
      <c r="V76" s="1">
        <f t="shared" si="33"/>
        <v>70</v>
      </c>
      <c r="W76" s="4">
        <f t="shared" si="26"/>
        <v>-0.31357772390219907</v>
      </c>
      <c r="X76" s="4">
        <f t="shared" si="27"/>
        <v>0.88891260508441405</v>
      </c>
      <c r="Y76" s="4">
        <f t="shared" si="28"/>
        <v>-0.17073463488009111</v>
      </c>
      <c r="Z76" s="4">
        <f t="shared" si="29"/>
        <v>0.85977586885661594</v>
      </c>
      <c r="AA76" s="4">
        <f t="shared" si="30"/>
        <v>0.49516193901935068</v>
      </c>
      <c r="AB76" s="4">
        <f t="shared" si="31"/>
        <v>0.10185475963107393</v>
      </c>
      <c r="AC76" s="4">
        <f t="shared" si="32"/>
        <v>0.89416666666666667</v>
      </c>
    </row>
    <row r="77" spans="1:29">
      <c r="A77" s="1">
        <v>1965.1</v>
      </c>
      <c r="B77" s="2">
        <v>3108.1509999999998</v>
      </c>
      <c r="C77" s="2">
        <v>22.382999999999999</v>
      </c>
      <c r="D77" s="2">
        <v>430.5</v>
      </c>
      <c r="E77" s="2">
        <v>104.1</v>
      </c>
      <c r="F77" s="2">
        <v>70187.666666666672</v>
      </c>
      <c r="G77" s="2">
        <f t="shared" si="17"/>
        <v>59.103910357352383</v>
      </c>
      <c r="H77" s="2">
        <v>3.9733333333333332</v>
      </c>
      <c r="I77" s="2">
        <v>125814</v>
      </c>
      <c r="J77" s="2">
        <f t="shared" si="18"/>
        <v>0.65180383129588149</v>
      </c>
      <c r="K77" s="2">
        <v>113.7</v>
      </c>
      <c r="L77" s="2">
        <v>16.899999999999999</v>
      </c>
      <c r="M77" s="1"/>
      <c r="N77" s="3">
        <f t="shared" si="19"/>
        <v>338.46572162824981</v>
      </c>
      <c r="O77" s="3">
        <f t="shared" si="20"/>
        <v>196.50618680356357</v>
      </c>
      <c r="P77" s="3">
        <f t="shared" si="21"/>
        <v>846.97949291781424</v>
      </c>
      <c r="Q77" s="3">
        <f t="shared" si="22"/>
        <v>463.57019366628617</v>
      </c>
      <c r="R77" s="3">
        <f t="shared" si="25"/>
        <v>0.50612608882105725</v>
      </c>
      <c r="S77" s="3">
        <f t="shared" si="23"/>
        <v>-28.098812022845927</v>
      </c>
      <c r="T77" s="3">
        <f t="shared" si="24"/>
        <v>0.99333333333333329</v>
      </c>
      <c r="U77" s="1"/>
      <c r="V77" s="1">
        <f t="shared" si="33"/>
        <v>71</v>
      </c>
      <c r="W77" s="4">
        <f t="shared" si="26"/>
        <v>1.5926098503028356</v>
      </c>
      <c r="X77" s="4">
        <f t="shared" si="27"/>
        <v>3.4946993052145956</v>
      </c>
      <c r="Y77" s="4">
        <f t="shared" si="28"/>
        <v>2.0083239888148228</v>
      </c>
      <c r="Z77" s="4">
        <f t="shared" si="29"/>
        <v>1.6531265119078853</v>
      </c>
      <c r="AA77" s="4">
        <f t="shared" si="30"/>
        <v>0.50612608882105725</v>
      </c>
      <c r="AB77" s="4">
        <f t="shared" si="31"/>
        <v>8.7347463160369898E-2</v>
      </c>
      <c r="AC77" s="4">
        <f t="shared" si="32"/>
        <v>0.99333333333333329</v>
      </c>
    </row>
    <row r="78" spans="1:29">
      <c r="A78" s="1">
        <v>1965.2</v>
      </c>
      <c r="B78" s="2">
        <v>3150.1669999999999</v>
      </c>
      <c r="C78" s="2">
        <v>22.48</v>
      </c>
      <c r="D78" s="2">
        <v>437.4</v>
      </c>
      <c r="E78" s="2">
        <v>107.3</v>
      </c>
      <c r="F78" s="2">
        <v>70897.333333333328</v>
      </c>
      <c r="G78" s="2">
        <f t="shared" si="17"/>
        <v>59.70150929520377</v>
      </c>
      <c r="H78" s="2">
        <v>4.0766666666666671</v>
      </c>
      <c r="I78" s="2">
        <v>126324.66666666667</v>
      </c>
      <c r="J78" s="2">
        <f t="shared" si="18"/>
        <v>0.65444943901718777</v>
      </c>
      <c r="K78" s="2">
        <v>113.5</v>
      </c>
      <c r="L78" s="2">
        <v>17</v>
      </c>
      <c r="M78" s="1"/>
      <c r="N78" s="3">
        <f t="shared" si="19"/>
        <v>339.21830311440334</v>
      </c>
      <c r="O78" s="3">
        <f t="shared" si="20"/>
        <v>198.69635725380186</v>
      </c>
      <c r="P78" s="3">
        <f t="shared" si="21"/>
        <v>847.9171694214258</v>
      </c>
      <c r="Q78" s="3">
        <f t="shared" si="22"/>
        <v>463.99509002659067</v>
      </c>
      <c r="R78" s="3">
        <f t="shared" si="25"/>
        <v>0.43242828680032375</v>
      </c>
      <c r="S78" s="3">
        <f t="shared" si="23"/>
        <v>-27.941268096927431</v>
      </c>
      <c r="T78" s="3">
        <f t="shared" si="24"/>
        <v>1.0191666666666668</v>
      </c>
      <c r="U78" s="1"/>
      <c r="V78" s="1">
        <f t="shared" si="33"/>
        <v>72</v>
      </c>
      <c r="W78" s="4">
        <f t="shared" si="26"/>
        <v>0.75258148615353093</v>
      </c>
      <c r="X78" s="4">
        <f t="shared" si="27"/>
        <v>2.1901704502382984</v>
      </c>
      <c r="Y78" s="4">
        <f t="shared" si="28"/>
        <v>0.93767650361155575</v>
      </c>
      <c r="Z78" s="4">
        <f t="shared" si="29"/>
        <v>2.0780228722123866</v>
      </c>
      <c r="AA78" s="4">
        <f t="shared" si="30"/>
        <v>0.43242828680032375</v>
      </c>
      <c r="AB78" s="4">
        <f t="shared" si="31"/>
        <v>0.15754392591849609</v>
      </c>
      <c r="AC78" s="4">
        <f t="shared" si="32"/>
        <v>1.0191666666666668</v>
      </c>
    </row>
    <row r="79" spans="1:29">
      <c r="A79" s="1">
        <v>1965.3</v>
      </c>
      <c r="B79" s="2">
        <v>3214.076</v>
      </c>
      <c r="C79" s="2">
        <v>22.562999999999999</v>
      </c>
      <c r="D79" s="2">
        <v>446.6</v>
      </c>
      <c r="E79" s="2">
        <v>110.4</v>
      </c>
      <c r="F79" s="2">
        <v>71369.333333333328</v>
      </c>
      <c r="G79" s="2">
        <f t="shared" si="17"/>
        <v>60.098972938227526</v>
      </c>
      <c r="H79" s="2">
        <v>4.0733333333333333</v>
      </c>
      <c r="I79" s="2">
        <v>126745</v>
      </c>
      <c r="J79" s="2">
        <f t="shared" si="18"/>
        <v>0.65662705738309324</v>
      </c>
      <c r="K79" s="2">
        <v>113.2</v>
      </c>
      <c r="L79" s="2">
        <v>17.2</v>
      </c>
      <c r="M79" s="1"/>
      <c r="N79" s="3">
        <f t="shared" si="19"/>
        <v>340.599100933709</v>
      </c>
      <c r="O79" s="3">
        <f t="shared" si="20"/>
        <v>200.84378037740277</v>
      </c>
      <c r="P79" s="3">
        <f t="shared" si="21"/>
        <v>849.59342590076506</v>
      </c>
      <c r="Q79" s="3">
        <f t="shared" si="22"/>
        <v>464.06177984053551</v>
      </c>
      <c r="R79" s="3">
        <f t="shared" si="25"/>
        <v>0.36853714868856358</v>
      </c>
      <c r="S79" s="3">
        <f t="shared" si="23"/>
        <v>-27.140201269296838</v>
      </c>
      <c r="T79" s="3">
        <f t="shared" si="24"/>
        <v>1.0183333333333333</v>
      </c>
      <c r="U79" s="1"/>
      <c r="V79" s="1">
        <f t="shared" si="33"/>
        <v>73</v>
      </c>
      <c r="W79" s="4">
        <f t="shared" si="26"/>
        <v>1.3807978193056556</v>
      </c>
      <c r="X79" s="4">
        <f t="shared" si="27"/>
        <v>2.1474231236009018</v>
      </c>
      <c r="Y79" s="4">
        <f t="shared" si="28"/>
        <v>1.6762564793392585</v>
      </c>
      <c r="Z79" s="4">
        <f t="shared" si="29"/>
        <v>2.1447126861572201</v>
      </c>
      <c r="AA79" s="4">
        <f t="shared" si="30"/>
        <v>0.36853714868856358</v>
      </c>
      <c r="AB79" s="4">
        <f t="shared" si="31"/>
        <v>0.80106682763059212</v>
      </c>
      <c r="AC79" s="4">
        <f t="shared" si="32"/>
        <v>1.0183333333333333</v>
      </c>
    </row>
    <row r="80" spans="1:29">
      <c r="A80" s="1">
        <v>1965.4</v>
      </c>
      <c r="B80" s="2">
        <v>3291.826</v>
      </c>
      <c r="C80" s="2">
        <v>22.707000000000001</v>
      </c>
      <c r="D80" s="2">
        <v>460.6</v>
      </c>
      <c r="E80" s="2">
        <v>114.2</v>
      </c>
      <c r="F80" s="2">
        <v>71827</v>
      </c>
      <c r="G80" s="2">
        <f t="shared" si="17"/>
        <v>60.484366710735728</v>
      </c>
      <c r="H80" s="2">
        <v>4.166666666666667</v>
      </c>
      <c r="I80" s="2">
        <v>127169.33333333333</v>
      </c>
      <c r="J80" s="2">
        <f t="shared" si="18"/>
        <v>0.65882539852488364</v>
      </c>
      <c r="K80" s="2">
        <v>113.2</v>
      </c>
      <c r="L80" s="2">
        <v>17.399999999999999</v>
      </c>
      <c r="M80" s="1"/>
      <c r="N80" s="3">
        <f t="shared" si="19"/>
        <v>342.71534691039381</v>
      </c>
      <c r="O80" s="3">
        <f t="shared" si="20"/>
        <v>203.25747789392628</v>
      </c>
      <c r="P80" s="3">
        <f t="shared" si="21"/>
        <v>851.64944337055101</v>
      </c>
      <c r="Q80" s="3">
        <f t="shared" si="22"/>
        <v>464.36676386634241</v>
      </c>
      <c r="R80" s="3">
        <f t="shared" si="25"/>
        <v>0.63618504827642752</v>
      </c>
      <c r="S80" s="3">
        <f t="shared" si="23"/>
        <v>-26.620304077465683</v>
      </c>
      <c r="T80" s="3">
        <f t="shared" si="24"/>
        <v>1.0416666666666667</v>
      </c>
      <c r="U80" s="1"/>
      <c r="V80" s="1">
        <f t="shared" si="33"/>
        <v>74</v>
      </c>
      <c r="W80" s="4">
        <f t="shared" si="26"/>
        <v>2.1162459766848087</v>
      </c>
      <c r="X80" s="4">
        <f t="shared" si="27"/>
        <v>2.4136975165235128</v>
      </c>
      <c r="Y80" s="4">
        <f t="shared" si="28"/>
        <v>2.0560174697859566</v>
      </c>
      <c r="Z80" s="4">
        <f t="shared" si="29"/>
        <v>2.4496967119641226</v>
      </c>
      <c r="AA80" s="4">
        <f t="shared" si="30"/>
        <v>0.63618504827642752</v>
      </c>
      <c r="AB80" s="4">
        <f t="shared" si="31"/>
        <v>0.51989719183115568</v>
      </c>
      <c r="AC80" s="4">
        <f t="shared" si="32"/>
        <v>1.0416666666666667</v>
      </c>
    </row>
    <row r="81" spans="1:29">
      <c r="A81" s="1">
        <v>1966.1</v>
      </c>
      <c r="B81" s="2">
        <v>3372.3249999999998</v>
      </c>
      <c r="C81" s="2">
        <v>22.855</v>
      </c>
      <c r="D81" s="2">
        <v>471</v>
      </c>
      <c r="E81" s="2">
        <v>117.9</v>
      </c>
      <c r="F81" s="2">
        <v>72173.333333333328</v>
      </c>
      <c r="G81" s="2">
        <f t="shared" si="17"/>
        <v>60.77600846575104</v>
      </c>
      <c r="H81" s="2">
        <v>4.5566666666666666</v>
      </c>
      <c r="I81" s="2">
        <v>127511.33333333333</v>
      </c>
      <c r="J81" s="2">
        <f t="shared" si="18"/>
        <v>0.66059719586304311</v>
      </c>
      <c r="K81" s="2">
        <v>113.4</v>
      </c>
      <c r="L81" s="2">
        <v>17.8</v>
      </c>
      <c r="M81" s="1"/>
      <c r="N81" s="3">
        <f t="shared" si="19"/>
        <v>344.02991931005869</v>
      </c>
      <c r="O81" s="3">
        <f t="shared" si="20"/>
        <v>205.52779066274942</v>
      </c>
      <c r="P81" s="3">
        <f t="shared" si="21"/>
        <v>853.79687073143361</v>
      </c>
      <c r="Q81" s="3">
        <f t="shared" si="22"/>
        <v>464.75573296686588</v>
      </c>
      <c r="R81" s="3">
        <f t="shared" si="25"/>
        <v>0.64966647885675854</v>
      </c>
      <c r="S81" s="3">
        <f t="shared" si="23"/>
        <v>-24.997145448566823</v>
      </c>
      <c r="T81" s="3">
        <f t="shared" si="24"/>
        <v>1.1391666666666667</v>
      </c>
      <c r="U81" s="1"/>
      <c r="V81" s="1">
        <f t="shared" si="33"/>
        <v>75</v>
      </c>
      <c r="W81" s="4">
        <f t="shared" si="26"/>
        <v>1.3145723996648826</v>
      </c>
      <c r="X81" s="4">
        <f t="shared" si="27"/>
        <v>2.2703127688231461</v>
      </c>
      <c r="Y81" s="4">
        <f t="shared" si="28"/>
        <v>2.1474273608826024</v>
      </c>
      <c r="Z81" s="4">
        <f t="shared" si="29"/>
        <v>2.8386658124875908</v>
      </c>
      <c r="AA81" s="4">
        <f t="shared" si="30"/>
        <v>0.64966647885675854</v>
      </c>
      <c r="AB81" s="4">
        <f t="shared" si="31"/>
        <v>1.6231586288988602</v>
      </c>
      <c r="AC81" s="4">
        <f t="shared" si="32"/>
        <v>1.1391666666666667</v>
      </c>
    </row>
    <row r="82" spans="1:29">
      <c r="A82" s="1">
        <v>1966.2</v>
      </c>
      <c r="B82" s="2">
        <v>3384.0070000000001</v>
      </c>
      <c r="C82" s="2">
        <v>23.047999999999998</v>
      </c>
      <c r="D82" s="2">
        <v>476.1</v>
      </c>
      <c r="E82" s="2">
        <v>118.4</v>
      </c>
      <c r="F82" s="2">
        <v>72594</v>
      </c>
      <c r="G82" s="2">
        <f t="shared" si="17"/>
        <v>61.130245130649328</v>
      </c>
      <c r="H82" s="2">
        <v>4.9133333333333331</v>
      </c>
      <c r="I82" s="2">
        <v>127868.66666666667</v>
      </c>
      <c r="J82" s="2">
        <f t="shared" si="18"/>
        <v>0.66244843050876145</v>
      </c>
      <c r="K82" s="2">
        <v>113.1</v>
      </c>
      <c r="L82" s="2">
        <v>18</v>
      </c>
      <c r="M82" s="1"/>
      <c r="N82" s="3">
        <f t="shared" si="19"/>
        <v>343.98614833112458</v>
      </c>
      <c r="O82" s="3">
        <f t="shared" si="20"/>
        <v>204.83022895606777</v>
      </c>
      <c r="P82" s="3">
        <f t="shared" si="21"/>
        <v>853.86283541748935</v>
      </c>
      <c r="Q82" s="3">
        <f t="shared" si="22"/>
        <v>464.79215160489326</v>
      </c>
      <c r="R82" s="3">
        <f t="shared" si="25"/>
        <v>0.84090859985197497</v>
      </c>
      <c r="S82" s="3">
        <f t="shared" si="23"/>
        <v>-24.720723988606252</v>
      </c>
      <c r="T82" s="3">
        <f t="shared" si="24"/>
        <v>1.2283333333333333</v>
      </c>
      <c r="U82" s="1"/>
      <c r="V82" s="1">
        <f t="shared" si="33"/>
        <v>76</v>
      </c>
      <c r="W82" s="4">
        <f t="shared" si="26"/>
        <v>-4.3770978934105642E-2</v>
      </c>
      <c r="X82" s="4">
        <f t="shared" si="27"/>
        <v>-0.69756170668165396</v>
      </c>
      <c r="Y82" s="4">
        <f t="shared" si="28"/>
        <v>6.596468605573591E-2</v>
      </c>
      <c r="Z82" s="4">
        <f t="shared" si="29"/>
        <v>2.8750844505149757</v>
      </c>
      <c r="AA82" s="4">
        <f t="shared" si="30"/>
        <v>0.84090859985197497</v>
      </c>
      <c r="AB82" s="4">
        <f t="shared" si="31"/>
        <v>0.2764214599605701</v>
      </c>
      <c r="AC82" s="4">
        <f t="shared" si="32"/>
        <v>1.2283333333333333</v>
      </c>
    </row>
    <row r="83" spans="1:29">
      <c r="A83" s="1">
        <v>1966.3</v>
      </c>
      <c r="B83" s="2">
        <v>3406.2919999999999</v>
      </c>
      <c r="C83" s="2">
        <v>23.291</v>
      </c>
      <c r="D83" s="2">
        <v>485.3</v>
      </c>
      <c r="E83" s="2">
        <v>118.3</v>
      </c>
      <c r="F83" s="2">
        <v>73088</v>
      </c>
      <c r="G83" s="2">
        <f t="shared" si="17"/>
        <v>61.546234621441144</v>
      </c>
      <c r="H83" s="2">
        <v>5.41</v>
      </c>
      <c r="I83" s="2">
        <v>128233.66666666667</v>
      </c>
      <c r="J83" s="2">
        <f t="shared" si="18"/>
        <v>0.66433938380825908</v>
      </c>
      <c r="K83" s="2">
        <v>112.6</v>
      </c>
      <c r="L83" s="2">
        <v>18.3</v>
      </c>
      <c r="M83" s="1"/>
      <c r="N83" s="3">
        <f t="shared" si="19"/>
        <v>344.56623764438763</v>
      </c>
      <c r="O83" s="3">
        <f t="shared" si="20"/>
        <v>203.41188910170467</v>
      </c>
      <c r="P83" s="3">
        <f t="shared" si="21"/>
        <v>854.23417285007429</v>
      </c>
      <c r="Q83" s="3">
        <f t="shared" si="22"/>
        <v>464.74223444355187</v>
      </c>
      <c r="R83" s="3">
        <f t="shared" si="25"/>
        <v>1.0488022075042736</v>
      </c>
      <c r="S83" s="3">
        <f t="shared" si="23"/>
        <v>-24.116596000989507</v>
      </c>
      <c r="T83" s="3">
        <f t="shared" si="24"/>
        <v>1.3525</v>
      </c>
      <c r="U83" s="1"/>
      <c r="V83" s="1">
        <f t="shared" si="33"/>
        <v>77</v>
      </c>
      <c r="W83" s="4">
        <f t="shared" si="26"/>
        <v>0.58008931326304491</v>
      </c>
      <c r="X83" s="4">
        <f t="shared" si="27"/>
        <v>-1.4183398543630972</v>
      </c>
      <c r="Y83" s="4">
        <f t="shared" si="28"/>
        <v>0.37133743258493723</v>
      </c>
      <c r="Z83" s="4">
        <f t="shared" si="29"/>
        <v>2.825167289173578</v>
      </c>
      <c r="AA83" s="4">
        <f t="shared" si="30"/>
        <v>1.0488022075042736</v>
      </c>
      <c r="AB83" s="4">
        <f t="shared" si="31"/>
        <v>0.6041279876167458</v>
      </c>
      <c r="AC83" s="4">
        <f t="shared" si="32"/>
        <v>1.3525</v>
      </c>
    </row>
    <row r="84" spans="1:29">
      <c r="A84" s="1">
        <v>1966.4</v>
      </c>
      <c r="B84" s="2">
        <v>3433.681</v>
      </c>
      <c r="C84" s="2">
        <v>23.504999999999999</v>
      </c>
      <c r="D84" s="2">
        <v>491.1</v>
      </c>
      <c r="E84" s="2">
        <v>116.1</v>
      </c>
      <c r="F84" s="2">
        <v>73656.666666666672</v>
      </c>
      <c r="G84" s="2">
        <f t="shared" si="17"/>
        <v>62.025099716779089</v>
      </c>
      <c r="H84" s="2">
        <v>5.5633333333333326</v>
      </c>
      <c r="I84" s="2">
        <v>128617</v>
      </c>
      <c r="J84" s="2">
        <f t="shared" si="18"/>
        <v>0.66632531649722915</v>
      </c>
      <c r="K84" s="2">
        <v>112.1</v>
      </c>
      <c r="L84" s="2">
        <v>18.5</v>
      </c>
      <c r="M84" s="1"/>
      <c r="N84" s="3">
        <f t="shared" si="19"/>
        <v>344.54118730611196</v>
      </c>
      <c r="O84" s="3">
        <f t="shared" si="20"/>
        <v>200.32159887197659</v>
      </c>
      <c r="P84" s="3">
        <f t="shared" si="21"/>
        <v>854.73654070508906</v>
      </c>
      <c r="Q84" s="3">
        <f t="shared" si="22"/>
        <v>464.77375458454952</v>
      </c>
      <c r="R84" s="3">
        <f t="shared" si="25"/>
        <v>0.91461446188234596</v>
      </c>
      <c r="S84" s="3">
        <f t="shared" si="23"/>
        <v>-23.944243239181468</v>
      </c>
      <c r="T84" s="3">
        <f t="shared" si="24"/>
        <v>1.3908333333333331</v>
      </c>
      <c r="U84" s="1"/>
      <c r="V84" s="1">
        <f t="shared" si="33"/>
        <v>78</v>
      </c>
      <c r="W84" s="4">
        <f t="shared" si="26"/>
        <v>-2.5050338275661943E-2</v>
      </c>
      <c r="X84" s="4">
        <f t="shared" si="27"/>
        <v>-3.0902902297280832</v>
      </c>
      <c r="Y84" s="4">
        <f t="shared" si="28"/>
        <v>0.50236785501476788</v>
      </c>
      <c r="Z84" s="4">
        <f t="shared" si="29"/>
        <v>2.8566874301712346</v>
      </c>
      <c r="AA84" s="4">
        <f t="shared" si="30"/>
        <v>0.91461446188234596</v>
      </c>
      <c r="AB84" s="4">
        <f t="shared" si="31"/>
        <v>0.17235276180803893</v>
      </c>
      <c r="AC84" s="4">
        <f t="shared" si="32"/>
        <v>1.3908333333333331</v>
      </c>
    </row>
    <row r="85" spans="1:29">
      <c r="A85" s="1">
        <v>1967.1</v>
      </c>
      <c r="B85" s="2">
        <v>3464.114</v>
      </c>
      <c r="C85" s="2">
        <v>23.611999999999998</v>
      </c>
      <c r="D85" s="2">
        <v>495.4</v>
      </c>
      <c r="E85" s="2">
        <v>113.9</v>
      </c>
      <c r="F85" s="2">
        <v>73572</v>
      </c>
      <c r="G85" s="2">
        <f t="shared" si="17"/>
        <v>61.953803272338384</v>
      </c>
      <c r="H85" s="2">
        <v>4.8233333333333341</v>
      </c>
      <c r="I85" s="2">
        <v>129043.66666666667</v>
      </c>
      <c r="J85" s="2">
        <f t="shared" si="18"/>
        <v>0.66853574592495246</v>
      </c>
      <c r="K85" s="2">
        <v>111.5</v>
      </c>
      <c r="L85" s="2">
        <v>18.8</v>
      </c>
      <c r="M85" s="1"/>
      <c r="N85" s="3">
        <f t="shared" si="19"/>
        <v>344.62758717066544</v>
      </c>
      <c r="O85" s="3">
        <f t="shared" si="20"/>
        <v>197.62312251045316</v>
      </c>
      <c r="P85" s="3">
        <f t="shared" si="21"/>
        <v>855.28775911013599</v>
      </c>
      <c r="Q85" s="3">
        <f t="shared" si="22"/>
        <v>463.79088157450258</v>
      </c>
      <c r="R85" s="3">
        <f t="shared" si="25"/>
        <v>0.45418929023490762</v>
      </c>
      <c r="S85" s="3">
        <f t="shared" si="23"/>
        <v>-22.789818754253936</v>
      </c>
      <c r="T85" s="3">
        <f t="shared" si="24"/>
        <v>1.2058333333333335</v>
      </c>
      <c r="U85" s="1"/>
      <c r="V85" s="1">
        <f t="shared" si="33"/>
        <v>79</v>
      </c>
      <c r="W85" s="4">
        <f t="shared" si="26"/>
        <v>8.6399864553470707E-2</v>
      </c>
      <c r="X85" s="4">
        <f t="shared" si="27"/>
        <v>-2.6984763615234328</v>
      </c>
      <c r="Y85" s="4">
        <f t="shared" si="28"/>
        <v>0.55121840504693864</v>
      </c>
      <c r="Z85" s="4">
        <f t="shared" si="29"/>
        <v>1.8738144201242903</v>
      </c>
      <c r="AA85" s="4">
        <f t="shared" si="30"/>
        <v>0.45418929023490762</v>
      </c>
      <c r="AB85" s="4">
        <f t="shared" si="31"/>
        <v>1.1544244849275316</v>
      </c>
      <c r="AC85" s="4">
        <f t="shared" si="32"/>
        <v>1.2058333333333335</v>
      </c>
    </row>
    <row r="86" spans="1:29">
      <c r="A86" s="1">
        <v>1967.2</v>
      </c>
      <c r="B86" s="2">
        <v>3464.31</v>
      </c>
      <c r="C86" s="2">
        <v>23.741</v>
      </c>
      <c r="D86" s="2">
        <v>504.5</v>
      </c>
      <c r="E86" s="2">
        <v>117.3</v>
      </c>
      <c r="F86" s="2">
        <v>74001.333333333328</v>
      </c>
      <c r="G86" s="2">
        <f t="shared" si="17"/>
        <v>62.315337998478626</v>
      </c>
      <c r="H86" s="2">
        <v>3.99</v>
      </c>
      <c r="I86" s="2">
        <v>129527</v>
      </c>
      <c r="J86" s="2">
        <f t="shared" si="18"/>
        <v>0.67103974801104516</v>
      </c>
      <c r="K86" s="2">
        <v>110.8</v>
      </c>
      <c r="L86" s="2">
        <v>19.100000000000001</v>
      </c>
      <c r="M86" s="1"/>
      <c r="N86" s="3">
        <f t="shared" si="19"/>
        <v>345.52912352888063</v>
      </c>
      <c r="O86" s="3">
        <f t="shared" si="20"/>
        <v>199.64581511545722</v>
      </c>
      <c r="P86" s="3">
        <f t="shared" si="21"/>
        <v>854.91956643836954</v>
      </c>
      <c r="Q86" s="3">
        <f t="shared" si="22"/>
        <v>463.36910864081847</v>
      </c>
      <c r="R86" s="3">
        <f t="shared" si="25"/>
        <v>0.54484539150880806</v>
      </c>
      <c r="S86" s="3">
        <f t="shared" si="23"/>
        <v>-21.751517624094657</v>
      </c>
      <c r="T86" s="3">
        <f t="shared" si="24"/>
        <v>0.99750000000000005</v>
      </c>
      <c r="U86" s="1"/>
      <c r="V86" s="1">
        <f t="shared" si="33"/>
        <v>80</v>
      </c>
      <c r="W86" s="4">
        <f t="shared" si="26"/>
        <v>0.90153635821519629</v>
      </c>
      <c r="X86" s="4">
        <f t="shared" si="27"/>
        <v>2.0226926050040674</v>
      </c>
      <c r="Y86" s="4">
        <f t="shared" si="28"/>
        <v>-0.36819267176645099</v>
      </c>
      <c r="Z86" s="4">
        <f t="shared" si="29"/>
        <v>1.4520414864401801</v>
      </c>
      <c r="AA86" s="4">
        <f t="shared" si="30"/>
        <v>0.54484539150880806</v>
      </c>
      <c r="AB86" s="4">
        <f t="shared" si="31"/>
        <v>1.0383011301592795</v>
      </c>
      <c r="AC86" s="4">
        <f t="shared" si="32"/>
        <v>0.99750000000000005</v>
      </c>
    </row>
    <row r="87" spans="1:29">
      <c r="A87" s="1">
        <v>1967.3</v>
      </c>
      <c r="B87" s="2">
        <v>3491.7979999999998</v>
      </c>
      <c r="C87" s="2">
        <v>23.975000000000001</v>
      </c>
      <c r="D87" s="2">
        <v>511.8</v>
      </c>
      <c r="E87" s="2">
        <v>119.2</v>
      </c>
      <c r="F87" s="2">
        <v>74713.666666666672</v>
      </c>
      <c r="G87" s="2">
        <f t="shared" si="17"/>
        <v>62.915182493635257</v>
      </c>
      <c r="H87" s="2">
        <v>3.8933333333333331</v>
      </c>
      <c r="I87" s="2">
        <v>130165.66666666667</v>
      </c>
      <c r="J87" s="2">
        <f t="shared" si="18"/>
        <v>0.67434848456066854</v>
      </c>
      <c r="K87" s="2">
        <v>110.7</v>
      </c>
      <c r="L87" s="2">
        <v>19.399999999999999</v>
      </c>
      <c r="M87" s="1"/>
      <c r="N87" s="3">
        <f t="shared" si="19"/>
        <v>345.49305652373152</v>
      </c>
      <c r="O87" s="3">
        <f t="shared" si="20"/>
        <v>199.77993961428763</v>
      </c>
      <c r="P87" s="3">
        <f t="shared" si="21"/>
        <v>855.21803310611483</v>
      </c>
      <c r="Q87" s="3">
        <f t="shared" si="22"/>
        <v>463.74494256852807</v>
      </c>
      <c r="R87" s="3">
        <f t="shared" si="25"/>
        <v>0.98081094759709941</v>
      </c>
      <c r="S87" s="3">
        <f t="shared" si="23"/>
        <v>-21.173855470021959</v>
      </c>
      <c r="T87" s="3">
        <f t="shared" si="24"/>
        <v>0.97333333333333327</v>
      </c>
      <c r="U87" s="1"/>
      <c r="V87" s="1">
        <f t="shared" si="33"/>
        <v>81</v>
      </c>
      <c r="W87" s="4">
        <f t="shared" si="26"/>
        <v>-3.606700514910699E-2</v>
      </c>
      <c r="X87" s="4">
        <f t="shared" si="27"/>
        <v>0.13412449883040267</v>
      </c>
      <c r="Y87" s="4">
        <f t="shared" si="28"/>
        <v>0.29846666774528785</v>
      </c>
      <c r="Z87" s="4">
        <f t="shared" si="29"/>
        <v>1.827875414149787</v>
      </c>
      <c r="AA87" s="4">
        <f t="shared" si="30"/>
        <v>0.98081094759709941</v>
      </c>
      <c r="AB87" s="4">
        <f t="shared" si="31"/>
        <v>0.57766215407269783</v>
      </c>
      <c r="AC87" s="4">
        <f t="shared" si="32"/>
        <v>0.97333333333333327</v>
      </c>
    </row>
    <row r="88" spans="1:29">
      <c r="A88" s="1">
        <v>1967.4</v>
      </c>
      <c r="B88" s="2">
        <v>3518.2049999999999</v>
      </c>
      <c r="C88" s="2">
        <v>24.241</v>
      </c>
      <c r="D88" s="2">
        <v>519.29999999999995</v>
      </c>
      <c r="E88" s="2">
        <v>124.5</v>
      </c>
      <c r="F88" s="2">
        <v>75216.333333333328</v>
      </c>
      <c r="G88" s="2">
        <f t="shared" si="17"/>
        <v>63.338470045669013</v>
      </c>
      <c r="H88" s="2">
        <v>4.1733333333333329</v>
      </c>
      <c r="I88" s="2">
        <v>130757.33333333333</v>
      </c>
      <c r="J88" s="2">
        <f t="shared" si="18"/>
        <v>0.67741372849364412</v>
      </c>
      <c r="K88" s="2">
        <v>110.6</v>
      </c>
      <c r="L88" s="2">
        <v>19.600000000000001</v>
      </c>
      <c r="M88" s="1"/>
      <c r="N88" s="3">
        <f t="shared" si="19"/>
        <v>345.39094087278909</v>
      </c>
      <c r="O88" s="3">
        <f t="shared" si="20"/>
        <v>202.57333737823805</v>
      </c>
      <c r="P88" s="3">
        <f t="shared" si="21"/>
        <v>855.51792676982961</v>
      </c>
      <c r="Q88" s="3">
        <f t="shared" si="22"/>
        <v>463.8715861641071</v>
      </c>
      <c r="R88" s="3">
        <f t="shared" si="25"/>
        <v>1.1033793706096251</v>
      </c>
      <c r="S88" s="3">
        <f t="shared" si="23"/>
        <v>-21.251584823912655</v>
      </c>
      <c r="T88" s="3">
        <f t="shared" si="24"/>
        <v>1.0433333333333332</v>
      </c>
      <c r="U88" s="1"/>
      <c r="V88" s="1">
        <f t="shared" si="33"/>
        <v>82</v>
      </c>
      <c r="W88" s="4">
        <f t="shared" si="26"/>
        <v>-0.10211565094243724</v>
      </c>
      <c r="X88" s="4">
        <f t="shared" si="27"/>
        <v>2.7933977639504235</v>
      </c>
      <c r="Y88" s="4">
        <f t="shared" si="28"/>
        <v>0.29989366371478354</v>
      </c>
      <c r="Z88" s="4">
        <f t="shared" si="29"/>
        <v>1.9545190097288128</v>
      </c>
      <c r="AA88" s="4">
        <f t="shared" si="30"/>
        <v>1.1033793706096251</v>
      </c>
      <c r="AB88" s="4">
        <f t="shared" si="31"/>
        <v>-7.7729353890696018E-2</v>
      </c>
      <c r="AC88" s="4">
        <f t="shared" si="32"/>
        <v>1.0433333333333332</v>
      </c>
    </row>
    <row r="89" spans="1:29">
      <c r="A89" s="1">
        <v>1968.1</v>
      </c>
      <c r="B89" s="2">
        <v>3590.6550000000002</v>
      </c>
      <c r="C89" s="2">
        <v>24.506</v>
      </c>
      <c r="D89" s="2">
        <v>537.29999999999995</v>
      </c>
      <c r="E89" s="2">
        <v>128.80000000000001</v>
      </c>
      <c r="F89" s="2">
        <v>75102.666666666672</v>
      </c>
      <c r="G89" s="2">
        <f t="shared" si="17"/>
        <v>63.242753165534069</v>
      </c>
      <c r="H89" s="2">
        <v>4.7866666666666662</v>
      </c>
      <c r="I89" s="2">
        <v>131267</v>
      </c>
      <c r="J89" s="2">
        <f t="shared" si="18"/>
        <v>0.68005415552097914</v>
      </c>
      <c r="K89" s="2">
        <v>110.2</v>
      </c>
      <c r="L89" s="2">
        <v>20.2</v>
      </c>
      <c r="M89" s="1"/>
      <c r="N89" s="3">
        <f t="shared" si="19"/>
        <v>347.32214557186114</v>
      </c>
      <c r="O89" s="3">
        <f t="shared" si="20"/>
        <v>204.4925671654089</v>
      </c>
      <c r="P89" s="3">
        <f t="shared" si="21"/>
        <v>857.16727596046917</v>
      </c>
      <c r="Q89" s="3">
        <f t="shared" si="22"/>
        <v>462.96901008273289</v>
      </c>
      <c r="R89" s="3">
        <f t="shared" si="25"/>
        <v>1.0872571051656621</v>
      </c>
      <c r="S89" s="3">
        <f t="shared" si="23"/>
        <v>-19.323538112009576</v>
      </c>
      <c r="T89" s="3">
        <f t="shared" si="24"/>
        <v>1.1966666666666665</v>
      </c>
      <c r="U89" s="1"/>
      <c r="V89" s="1">
        <f t="shared" si="33"/>
        <v>83</v>
      </c>
      <c r="W89" s="4">
        <f t="shared" si="26"/>
        <v>1.9312046990720546</v>
      </c>
      <c r="X89" s="4">
        <f t="shared" si="27"/>
        <v>1.919229787170849</v>
      </c>
      <c r="Y89" s="4">
        <f t="shared" si="28"/>
        <v>1.6493491906395548</v>
      </c>
      <c r="Z89" s="4">
        <f t="shared" si="29"/>
        <v>1.051942928354606</v>
      </c>
      <c r="AA89" s="4">
        <f t="shared" si="30"/>
        <v>1.0872571051656621</v>
      </c>
      <c r="AB89" s="4">
        <f t="shared" si="31"/>
        <v>1.9280467119030789</v>
      </c>
      <c r="AC89" s="4">
        <f t="shared" si="32"/>
        <v>1.1966666666666665</v>
      </c>
    </row>
    <row r="90" spans="1:29">
      <c r="A90" s="1">
        <v>1968.2</v>
      </c>
      <c r="B90" s="2">
        <v>3651.6179999999999</v>
      </c>
      <c r="C90" s="2">
        <v>24.763000000000002</v>
      </c>
      <c r="D90" s="2">
        <v>551.20000000000005</v>
      </c>
      <c r="E90" s="2">
        <v>129.30000000000001</v>
      </c>
      <c r="F90" s="2">
        <v>75950</v>
      </c>
      <c r="G90" s="2">
        <f t="shared" si="17"/>
        <v>63.95627899926739</v>
      </c>
      <c r="H90" s="2">
        <v>5.98</v>
      </c>
      <c r="I90" s="2">
        <v>131712.33333333334</v>
      </c>
      <c r="J90" s="2">
        <f t="shared" si="18"/>
        <v>0.6823612912361654</v>
      </c>
      <c r="K90" s="2">
        <v>110.4</v>
      </c>
      <c r="L90" s="2">
        <v>20.5</v>
      </c>
      <c r="M90" s="1"/>
      <c r="N90" s="3">
        <f t="shared" si="19"/>
        <v>348.49431249186409</v>
      </c>
      <c r="O90" s="3">
        <f t="shared" si="20"/>
        <v>203.49806909970042</v>
      </c>
      <c r="P90" s="3">
        <f t="shared" si="21"/>
        <v>858.51216448871378</v>
      </c>
      <c r="Q90" s="3">
        <f t="shared" si="22"/>
        <v>463.93356659935608</v>
      </c>
      <c r="R90" s="3">
        <f t="shared" si="25"/>
        <v>1.0432618115874703</v>
      </c>
      <c r="S90" s="3">
        <f t="shared" si="23"/>
        <v>-18.892571749876673</v>
      </c>
      <c r="T90" s="3">
        <f t="shared" si="24"/>
        <v>1.4950000000000001</v>
      </c>
      <c r="U90" s="1"/>
      <c r="V90" s="1">
        <f t="shared" si="33"/>
        <v>84</v>
      </c>
      <c r="W90" s="4">
        <f t="shared" si="26"/>
        <v>1.172166920002951</v>
      </c>
      <c r="X90" s="4">
        <f t="shared" si="27"/>
        <v>-0.99449806570848409</v>
      </c>
      <c r="Y90" s="4">
        <f t="shared" si="28"/>
        <v>1.3448885282446099</v>
      </c>
      <c r="Z90" s="4">
        <f t="shared" si="29"/>
        <v>2.0164994449777964</v>
      </c>
      <c r="AA90" s="4">
        <f t="shared" si="30"/>
        <v>1.0432618115874703</v>
      </c>
      <c r="AB90" s="4">
        <f t="shared" si="31"/>
        <v>0.43096636213290296</v>
      </c>
      <c r="AC90" s="4">
        <f t="shared" si="32"/>
        <v>1.4950000000000001</v>
      </c>
    </row>
    <row r="91" spans="1:29">
      <c r="A91" s="1">
        <v>1968.3</v>
      </c>
      <c r="B91" s="2">
        <v>3676.4549999999999</v>
      </c>
      <c r="C91" s="2">
        <v>25.007999999999999</v>
      </c>
      <c r="D91" s="2">
        <v>567.4</v>
      </c>
      <c r="E91" s="2">
        <v>132</v>
      </c>
      <c r="F91" s="2">
        <v>76100.666666666672</v>
      </c>
      <c r="G91" s="2">
        <f t="shared" si="17"/>
        <v>64.083152987012255</v>
      </c>
      <c r="H91" s="2">
        <v>5.9433333333333342</v>
      </c>
      <c r="I91" s="2">
        <v>132250</v>
      </c>
      <c r="J91" s="2">
        <f t="shared" si="18"/>
        <v>0.68514677769469479</v>
      </c>
      <c r="K91" s="2">
        <v>110.4</v>
      </c>
      <c r="L91" s="2">
        <v>20.9</v>
      </c>
      <c r="M91" s="1"/>
      <c r="N91" s="3">
        <f t="shared" si="19"/>
        <v>349.99909383620843</v>
      </c>
      <c r="O91" s="3">
        <f t="shared" si="20"/>
        <v>204.17283385737042</v>
      </c>
      <c r="P91" s="3">
        <f t="shared" si="21"/>
        <v>858.78264413257421</v>
      </c>
      <c r="Q91" s="3">
        <f t="shared" si="22"/>
        <v>463.72436429881583</v>
      </c>
      <c r="R91" s="3">
        <f t="shared" si="25"/>
        <v>0.98451700359913907</v>
      </c>
      <c r="S91" s="3">
        <f t="shared" si="23"/>
        <v>-17.944661470835555</v>
      </c>
      <c r="T91" s="3">
        <f t="shared" si="24"/>
        <v>1.4858333333333336</v>
      </c>
      <c r="U91" s="1"/>
      <c r="V91" s="1">
        <f t="shared" si="33"/>
        <v>85</v>
      </c>
      <c r="W91" s="4">
        <f t="shared" si="26"/>
        <v>1.5047813443443374</v>
      </c>
      <c r="X91" s="4">
        <f t="shared" si="27"/>
        <v>0.67476475767000466</v>
      </c>
      <c r="Y91" s="4">
        <f t="shared" si="28"/>
        <v>0.27047964386042622</v>
      </c>
      <c r="Z91" s="4">
        <f t="shared" si="29"/>
        <v>1.8072971444375412</v>
      </c>
      <c r="AA91" s="4">
        <f t="shared" si="30"/>
        <v>0.98451700359913907</v>
      </c>
      <c r="AB91" s="4">
        <f t="shared" si="31"/>
        <v>0.94791027904111758</v>
      </c>
      <c r="AC91" s="4">
        <f t="shared" si="32"/>
        <v>1.4858333333333336</v>
      </c>
    </row>
    <row r="92" spans="1:29">
      <c r="A92" s="1">
        <v>1968.4</v>
      </c>
      <c r="B92" s="2">
        <v>3691.9659999999999</v>
      </c>
      <c r="C92" s="2">
        <v>25.361999999999998</v>
      </c>
      <c r="D92" s="2">
        <v>576.29999999999995</v>
      </c>
      <c r="E92" s="2">
        <v>138.30000000000001</v>
      </c>
      <c r="F92" s="2">
        <v>76498.666666666672</v>
      </c>
      <c r="G92" s="2">
        <f t="shared" si="17"/>
        <v>64.418302414816182</v>
      </c>
      <c r="H92" s="2">
        <v>5.916666666666667</v>
      </c>
      <c r="I92" s="2">
        <v>132880</v>
      </c>
      <c r="J92" s="2">
        <f t="shared" si="18"/>
        <v>0.68841061489656741</v>
      </c>
      <c r="K92" s="2">
        <v>109.9</v>
      </c>
      <c r="L92" s="2">
        <v>21.3</v>
      </c>
      <c r="M92" s="1"/>
      <c r="N92" s="3">
        <f t="shared" si="19"/>
        <v>349.67461627297365</v>
      </c>
      <c r="O92" s="3">
        <f t="shared" si="20"/>
        <v>206.95430429578283</v>
      </c>
      <c r="P92" s="3">
        <f t="shared" si="21"/>
        <v>858.72841815794038</v>
      </c>
      <c r="Q92" s="3">
        <f t="shared" si="22"/>
        <v>463.3168262242562</v>
      </c>
      <c r="R92" s="3">
        <f t="shared" si="25"/>
        <v>1.4056217133587179</v>
      </c>
      <c r="S92" s="3">
        <f t="shared" si="23"/>
        <v>-17.454491809732836</v>
      </c>
      <c r="T92" s="3">
        <f t="shared" si="24"/>
        <v>1.4791666666666667</v>
      </c>
      <c r="U92" s="1"/>
      <c r="V92" s="1">
        <f t="shared" si="33"/>
        <v>86</v>
      </c>
      <c r="W92" s="4">
        <f t="shared" si="26"/>
        <v>-0.32447756323477961</v>
      </c>
      <c r="X92" s="4">
        <f t="shared" si="27"/>
        <v>2.7814704384124127</v>
      </c>
      <c r="Y92" s="4">
        <f t="shared" si="28"/>
        <v>-5.4225974633823171E-2</v>
      </c>
      <c r="Z92" s="4">
        <f t="shared" si="29"/>
        <v>1.3997590698779163</v>
      </c>
      <c r="AA92" s="4">
        <f t="shared" si="30"/>
        <v>1.4056217133587179</v>
      </c>
      <c r="AB92" s="4">
        <f t="shared" si="31"/>
        <v>0.49016966110271909</v>
      </c>
      <c r="AC92" s="4">
        <f t="shared" si="32"/>
        <v>1.4791666666666667</v>
      </c>
    </row>
    <row r="93" spans="1:29">
      <c r="A93" s="1">
        <v>1969.1</v>
      </c>
      <c r="B93" s="2">
        <v>3750.18</v>
      </c>
      <c r="C93" s="2">
        <v>25.626000000000001</v>
      </c>
      <c r="D93" s="2">
        <v>588.5</v>
      </c>
      <c r="E93" s="2">
        <v>144.19999999999999</v>
      </c>
      <c r="F93" s="2">
        <v>77166.333333333328</v>
      </c>
      <c r="G93" s="2">
        <f t="shared" si="17"/>
        <v>64.980533825110371</v>
      </c>
      <c r="H93" s="2">
        <v>6.5666666666666664</v>
      </c>
      <c r="I93" s="2">
        <v>133476</v>
      </c>
      <c r="J93" s="2">
        <f t="shared" si="18"/>
        <v>0.69149830850341831</v>
      </c>
      <c r="K93" s="2">
        <v>109.8</v>
      </c>
      <c r="L93" s="2">
        <v>21.6</v>
      </c>
      <c r="M93" s="1"/>
      <c r="N93" s="3">
        <f t="shared" si="19"/>
        <v>350.28640396199171</v>
      </c>
      <c r="O93" s="3">
        <f t="shared" si="20"/>
        <v>209.64883377704348</v>
      </c>
      <c r="P93" s="3">
        <f t="shared" si="21"/>
        <v>859.84536918194635</v>
      </c>
      <c r="Q93" s="3">
        <f t="shared" si="22"/>
        <v>463.64726625232856</v>
      </c>
      <c r="R93" s="3">
        <f t="shared" si="25"/>
        <v>1.0355470274676648</v>
      </c>
      <c r="S93" s="3">
        <f t="shared" si="23"/>
        <v>-17.091414639726509</v>
      </c>
      <c r="T93" s="3">
        <f t="shared" si="24"/>
        <v>1.6416666666666666</v>
      </c>
      <c r="U93" s="1"/>
      <c r="V93" s="1">
        <f t="shared" si="33"/>
        <v>87</v>
      </c>
      <c r="W93" s="4">
        <f t="shared" si="26"/>
        <v>0.61178768901805824</v>
      </c>
      <c r="X93" s="4">
        <f t="shared" si="27"/>
        <v>2.6945294812606448</v>
      </c>
      <c r="Y93" s="4">
        <f t="shared" si="28"/>
        <v>1.1169510240059708</v>
      </c>
      <c r="Z93" s="4">
        <f t="shared" si="29"/>
        <v>1.7301990979502762</v>
      </c>
      <c r="AA93" s="4">
        <f t="shared" si="30"/>
        <v>1.0355470274676648</v>
      </c>
      <c r="AB93" s="4">
        <f t="shared" si="31"/>
        <v>0.36307717000632778</v>
      </c>
      <c r="AC93" s="4">
        <f t="shared" si="32"/>
        <v>1.6416666666666666</v>
      </c>
    </row>
    <row r="94" spans="1:29">
      <c r="A94" s="1">
        <v>1969.2</v>
      </c>
      <c r="B94" s="2">
        <v>3760.8809999999999</v>
      </c>
      <c r="C94" s="2">
        <v>25.957999999999998</v>
      </c>
      <c r="D94" s="2">
        <v>599.9</v>
      </c>
      <c r="E94" s="2">
        <v>146.4</v>
      </c>
      <c r="F94" s="2">
        <v>77605</v>
      </c>
      <c r="G94" s="2">
        <f t="shared" si="17"/>
        <v>65.349928001818895</v>
      </c>
      <c r="H94" s="2">
        <v>8.3266666666666662</v>
      </c>
      <c r="I94" s="2">
        <v>134020.33333333334</v>
      </c>
      <c r="J94" s="2">
        <f t="shared" si="18"/>
        <v>0.69431833292175604</v>
      </c>
      <c r="K94" s="2">
        <v>109.7</v>
      </c>
      <c r="L94" s="2">
        <v>21.9</v>
      </c>
      <c r="M94" s="1"/>
      <c r="N94" s="3">
        <f t="shared" si="19"/>
        <v>350.5107858065445</v>
      </c>
      <c r="O94" s="3">
        <f t="shared" si="20"/>
        <v>209.46874849336089</v>
      </c>
      <c r="P94" s="3">
        <f t="shared" si="21"/>
        <v>859.72332481205922</v>
      </c>
      <c r="Q94" s="3">
        <f t="shared" si="22"/>
        <v>463.71602503027606</v>
      </c>
      <c r="R94" s="3">
        <f t="shared" si="25"/>
        <v>1.2872386178182538</v>
      </c>
      <c r="S94" s="3">
        <f t="shared" si="23"/>
        <v>-16.999321044311205</v>
      </c>
      <c r="T94" s="3">
        <f t="shared" si="24"/>
        <v>2.0816666666666666</v>
      </c>
      <c r="U94" s="1"/>
      <c r="V94" s="1">
        <f t="shared" si="33"/>
        <v>88</v>
      </c>
      <c r="W94" s="4">
        <f t="shared" si="26"/>
        <v>0.22438184455279497</v>
      </c>
      <c r="X94" s="4">
        <f t="shared" si="27"/>
        <v>-0.18008528368258681</v>
      </c>
      <c r="Y94" s="4">
        <f t="shared" si="28"/>
        <v>-0.12204436988713496</v>
      </c>
      <c r="Z94" s="4">
        <f t="shared" si="29"/>
        <v>1.79895787589777</v>
      </c>
      <c r="AA94" s="4">
        <f t="shared" si="30"/>
        <v>1.2872386178182538</v>
      </c>
      <c r="AB94" s="4">
        <f t="shared" si="31"/>
        <v>9.2093595415303042E-2</v>
      </c>
      <c r="AC94" s="4">
        <f t="shared" si="32"/>
        <v>2.0816666666666666</v>
      </c>
    </row>
    <row r="95" spans="1:29">
      <c r="A95" s="1">
        <v>1969.3</v>
      </c>
      <c r="B95" s="2">
        <v>3784.2449999999999</v>
      </c>
      <c r="C95" s="2">
        <v>26.332000000000001</v>
      </c>
      <c r="D95" s="2">
        <v>610.20000000000005</v>
      </c>
      <c r="E95" s="2">
        <v>150.1</v>
      </c>
      <c r="F95" s="2">
        <v>78153</v>
      </c>
      <c r="G95" s="2">
        <f t="shared" si="17"/>
        <v>65.811390028041387</v>
      </c>
      <c r="H95" s="2">
        <v>8.9833333333333325</v>
      </c>
      <c r="I95" s="2">
        <v>134595</v>
      </c>
      <c r="J95" s="2">
        <f t="shared" si="18"/>
        <v>0.69729550505722071</v>
      </c>
      <c r="K95" s="2">
        <v>109.4</v>
      </c>
      <c r="L95" s="2">
        <v>22.3</v>
      </c>
      <c r="M95" s="1"/>
      <c r="N95" s="3">
        <f t="shared" si="19"/>
        <v>350.35478336636714</v>
      </c>
      <c r="O95" s="3">
        <f t="shared" si="20"/>
        <v>210.10628000205179</v>
      </c>
      <c r="P95" s="3">
        <f t="shared" si="21"/>
        <v>859.91476653627603</v>
      </c>
      <c r="Q95" s="3">
        <f t="shared" si="22"/>
        <v>463.71796190677026</v>
      </c>
      <c r="R95" s="3">
        <f t="shared" si="25"/>
        <v>1.4305082340063002</v>
      </c>
      <c r="S95" s="3">
        <f t="shared" si="23"/>
        <v>-16.619825113955724</v>
      </c>
      <c r="T95" s="3">
        <f t="shared" si="24"/>
        <v>2.2458333333333331</v>
      </c>
      <c r="U95" s="1"/>
      <c r="V95" s="1">
        <f t="shared" si="33"/>
        <v>89</v>
      </c>
      <c r="W95" s="4">
        <f t="shared" si="26"/>
        <v>-0.15600244017736031</v>
      </c>
      <c r="X95" s="4">
        <f t="shared" si="27"/>
        <v>0.63753150869089836</v>
      </c>
      <c r="Y95" s="4">
        <f t="shared" si="28"/>
        <v>0.1914417242168156</v>
      </c>
      <c r="Z95" s="4">
        <f t="shared" si="29"/>
        <v>1.8008947523919687</v>
      </c>
      <c r="AA95" s="4">
        <f t="shared" si="30"/>
        <v>1.4305082340063002</v>
      </c>
      <c r="AB95" s="4">
        <f t="shared" si="31"/>
        <v>0.3794959303554819</v>
      </c>
      <c r="AC95" s="4">
        <f t="shared" si="32"/>
        <v>2.2458333333333331</v>
      </c>
    </row>
    <row r="96" spans="1:29">
      <c r="A96" s="1">
        <v>1969.4</v>
      </c>
      <c r="B96" s="2">
        <v>3766.28</v>
      </c>
      <c r="C96" s="2">
        <v>26.675000000000001</v>
      </c>
      <c r="D96" s="2">
        <v>622.20000000000005</v>
      </c>
      <c r="E96" s="2">
        <v>148.30000000000001</v>
      </c>
      <c r="F96" s="2">
        <v>78575.333333333328</v>
      </c>
      <c r="G96" s="2">
        <f t="shared" si="17"/>
        <v>66.167030166255444</v>
      </c>
      <c r="H96" s="2">
        <v>8.94</v>
      </c>
      <c r="I96" s="2">
        <v>135246.66666666666</v>
      </c>
      <c r="J96" s="2">
        <f t="shared" si="18"/>
        <v>0.70067159062846995</v>
      </c>
      <c r="K96" s="2">
        <v>109</v>
      </c>
      <c r="L96" s="2">
        <v>22.7</v>
      </c>
      <c r="M96" s="1"/>
      <c r="N96" s="3">
        <f t="shared" si="19"/>
        <v>350.52507759755088</v>
      </c>
      <c r="O96" s="3">
        <f t="shared" si="20"/>
        <v>207.12264406558586</v>
      </c>
      <c r="P96" s="3">
        <f t="shared" si="21"/>
        <v>858.95590445954838</v>
      </c>
      <c r="Q96" s="3">
        <f t="shared" si="22"/>
        <v>463.4075990081443</v>
      </c>
      <c r="R96" s="3">
        <f t="shared" si="25"/>
        <v>1.2941867582187072</v>
      </c>
      <c r="S96" s="3">
        <f t="shared" si="23"/>
        <v>-16.136187270046019</v>
      </c>
      <c r="T96" s="3">
        <f t="shared" si="24"/>
        <v>2.2349999999999999</v>
      </c>
      <c r="U96" s="1"/>
      <c r="V96" s="1">
        <f t="shared" si="33"/>
        <v>90</v>
      </c>
      <c r="W96" s="4">
        <f t="shared" si="26"/>
        <v>0.17029423118373188</v>
      </c>
      <c r="X96" s="4">
        <f t="shared" si="27"/>
        <v>-2.9836359364659302</v>
      </c>
      <c r="Y96" s="4">
        <f t="shared" si="28"/>
        <v>-0.95886207672765522</v>
      </c>
      <c r="Z96" s="4">
        <f t="shared" si="29"/>
        <v>1.490531853766015</v>
      </c>
      <c r="AA96" s="4">
        <f t="shared" si="30"/>
        <v>1.2941867582187072</v>
      </c>
      <c r="AB96" s="4">
        <f t="shared" si="31"/>
        <v>0.48363784390970466</v>
      </c>
      <c r="AC96" s="4">
        <f t="shared" si="32"/>
        <v>2.2349999999999999</v>
      </c>
    </row>
    <row r="97" spans="1:29">
      <c r="A97" s="1">
        <v>1970.1</v>
      </c>
      <c r="B97" s="2">
        <v>3759.9969999999998</v>
      </c>
      <c r="C97" s="2">
        <v>27.056000000000001</v>
      </c>
      <c r="D97" s="2">
        <v>633.29999999999995</v>
      </c>
      <c r="E97" s="2">
        <v>148.80000000000001</v>
      </c>
      <c r="F97" s="2">
        <v>78780.333333333328</v>
      </c>
      <c r="G97" s="2">
        <f t="shared" si="17"/>
        <v>66.339657384094153</v>
      </c>
      <c r="H97" s="2">
        <v>8.5733333333333324</v>
      </c>
      <c r="I97" s="2">
        <v>135949.66666666666</v>
      </c>
      <c r="J97" s="2">
        <f t="shared" si="18"/>
        <v>0.7043136184902421</v>
      </c>
      <c r="K97" s="2">
        <v>108.5</v>
      </c>
      <c r="L97" s="2">
        <v>23.2</v>
      </c>
      <c r="M97" s="1"/>
      <c r="N97" s="3">
        <f t="shared" si="19"/>
        <v>350.35669925773686</v>
      </c>
      <c r="O97" s="3">
        <f t="shared" si="20"/>
        <v>205.52258714539758</v>
      </c>
      <c r="P97" s="3">
        <f t="shared" si="21"/>
        <v>858.2704979722489</v>
      </c>
      <c r="Q97" s="3">
        <f t="shared" si="22"/>
        <v>462.68993971643442</v>
      </c>
      <c r="R97" s="3">
        <f t="shared" si="25"/>
        <v>1.4181994968407441</v>
      </c>
      <c r="S97" s="3">
        <f t="shared" si="23"/>
        <v>-15.375651348396028</v>
      </c>
      <c r="T97" s="3">
        <f t="shared" si="24"/>
        <v>2.1433333333333331</v>
      </c>
      <c r="U97" s="1"/>
      <c r="V97" s="1">
        <f t="shared" si="33"/>
        <v>91</v>
      </c>
      <c r="W97" s="4">
        <f t="shared" si="26"/>
        <v>-0.16837833981401218</v>
      </c>
      <c r="X97" s="4">
        <f t="shared" si="27"/>
        <v>-1.6000569201882797</v>
      </c>
      <c r="Y97" s="4">
        <f t="shared" si="28"/>
        <v>-0.68540648729947407</v>
      </c>
      <c r="Z97" s="4">
        <f t="shared" si="29"/>
        <v>0.7728725620561363</v>
      </c>
      <c r="AA97" s="4">
        <f t="shared" si="30"/>
        <v>1.4181994968407441</v>
      </c>
      <c r="AB97" s="4">
        <f t="shared" si="31"/>
        <v>0.76053592164999095</v>
      </c>
      <c r="AC97" s="4">
        <f t="shared" si="32"/>
        <v>2.1433333333333331</v>
      </c>
    </row>
    <row r="98" spans="1:29">
      <c r="A98" s="1">
        <v>1970.2</v>
      </c>
      <c r="B98" s="2">
        <v>3767.0659999999998</v>
      </c>
      <c r="C98" s="2">
        <v>27.428000000000001</v>
      </c>
      <c r="D98" s="2">
        <v>643.29999999999995</v>
      </c>
      <c r="E98" s="2">
        <v>148.80000000000001</v>
      </c>
      <c r="F98" s="2">
        <v>78635.666666666672</v>
      </c>
      <c r="G98" s="2">
        <f t="shared" si="17"/>
        <v>66.217835900286033</v>
      </c>
      <c r="H98" s="2">
        <v>7.88</v>
      </c>
      <c r="I98" s="2">
        <v>136676.66666666666</v>
      </c>
      <c r="J98" s="2">
        <f t="shared" si="18"/>
        <v>0.70807998300732367</v>
      </c>
      <c r="K98" s="2">
        <v>107.7</v>
      </c>
      <c r="L98" s="2">
        <v>23.5</v>
      </c>
      <c r="M98" s="1"/>
      <c r="N98" s="3">
        <f t="shared" si="19"/>
        <v>350.02450103145958</v>
      </c>
      <c r="O98" s="3">
        <f t="shared" si="20"/>
        <v>203.62369542966329</v>
      </c>
      <c r="P98" s="3">
        <f t="shared" si="21"/>
        <v>857.92499494317178</v>
      </c>
      <c r="Q98" s="3">
        <f t="shared" si="22"/>
        <v>461.23274706243376</v>
      </c>
      <c r="R98" s="3">
        <f t="shared" si="25"/>
        <v>1.365559726589316</v>
      </c>
      <c r="S98" s="3">
        <f t="shared" si="23"/>
        <v>-15.456396827200475</v>
      </c>
      <c r="T98" s="3">
        <f t="shared" si="24"/>
        <v>1.97</v>
      </c>
      <c r="U98" s="1"/>
      <c r="V98" s="1">
        <f t="shared" si="33"/>
        <v>92</v>
      </c>
      <c r="W98" s="4">
        <f t="shared" si="26"/>
        <v>-0.3321982262772849</v>
      </c>
      <c r="X98" s="4">
        <f t="shared" si="27"/>
        <v>-1.8988917157342939</v>
      </c>
      <c r="Y98" s="4">
        <f t="shared" si="28"/>
        <v>-0.34550302907712194</v>
      </c>
      <c r="Z98" s="4">
        <f t="shared" si="29"/>
        <v>-0.68432009194452803</v>
      </c>
      <c r="AA98" s="4">
        <f t="shared" si="30"/>
        <v>1.365559726589316</v>
      </c>
      <c r="AB98" s="4">
        <f t="shared" si="31"/>
        <v>-8.0745478804447046E-2</v>
      </c>
      <c r="AC98" s="4">
        <f t="shared" si="32"/>
        <v>1.97</v>
      </c>
    </row>
    <row r="99" spans="1:29">
      <c r="A99" s="1">
        <v>1970.3</v>
      </c>
      <c r="B99" s="2">
        <v>3800.5410000000002</v>
      </c>
      <c r="C99" s="2">
        <v>27.646999999999998</v>
      </c>
      <c r="D99" s="2">
        <v>655.29999999999995</v>
      </c>
      <c r="E99" s="2">
        <v>151</v>
      </c>
      <c r="F99" s="2">
        <v>78616</v>
      </c>
      <c r="G99" s="2">
        <f t="shared" si="17"/>
        <v>66.201274915160042</v>
      </c>
      <c r="H99" s="2">
        <v>6.7033333333333331</v>
      </c>
      <c r="I99" s="2">
        <v>137456</v>
      </c>
      <c r="J99" s="2">
        <f t="shared" si="18"/>
        <v>0.71211747050889951</v>
      </c>
      <c r="K99" s="2">
        <v>107.3</v>
      </c>
      <c r="L99" s="2">
        <v>24</v>
      </c>
      <c r="M99" s="1"/>
      <c r="N99" s="3">
        <f t="shared" si="19"/>
        <v>350.5088317568563</v>
      </c>
      <c r="O99" s="3">
        <f t="shared" si="20"/>
        <v>203.72750083380367</v>
      </c>
      <c r="P99" s="3">
        <f t="shared" si="21"/>
        <v>858.24110985112702</v>
      </c>
      <c r="Q99" s="3">
        <f t="shared" si="22"/>
        <v>460.26705794524042</v>
      </c>
      <c r="R99" s="3">
        <f t="shared" si="25"/>
        <v>0.79528335639325043</v>
      </c>
      <c r="S99" s="3">
        <f t="shared" si="23"/>
        <v>-14.146339263810463</v>
      </c>
      <c r="T99" s="3">
        <f t="shared" si="24"/>
        <v>1.6758333333333333</v>
      </c>
      <c r="U99" s="1"/>
      <c r="V99" s="1">
        <f t="shared" si="33"/>
        <v>93</v>
      </c>
      <c r="W99" s="4">
        <f t="shared" si="26"/>
        <v>0.48433072539671684</v>
      </c>
      <c r="X99" s="4">
        <f t="shared" si="27"/>
        <v>0.10380540414038819</v>
      </c>
      <c r="Y99" s="4">
        <f t="shared" si="28"/>
        <v>0.31611490795523878</v>
      </c>
      <c r="Z99" s="4">
        <f t="shared" si="29"/>
        <v>-1.6500092091378633</v>
      </c>
      <c r="AA99" s="4">
        <f t="shared" si="30"/>
        <v>0.79528335639325043</v>
      </c>
      <c r="AB99" s="4">
        <f t="shared" si="31"/>
        <v>1.3100575633900124</v>
      </c>
      <c r="AC99" s="4">
        <f t="shared" si="32"/>
        <v>1.6758333333333333</v>
      </c>
    </row>
    <row r="100" spans="1:29">
      <c r="A100" s="1">
        <v>1970.4</v>
      </c>
      <c r="B100" s="2">
        <v>3759.8009999999999</v>
      </c>
      <c r="C100" s="2">
        <v>28.004000000000001</v>
      </c>
      <c r="D100" s="2">
        <v>662</v>
      </c>
      <c r="E100" s="2">
        <v>152.9</v>
      </c>
      <c r="F100" s="2">
        <v>78643</v>
      </c>
      <c r="G100" s="2">
        <f t="shared" si="17"/>
        <v>66.224011182875373</v>
      </c>
      <c r="H100" s="2">
        <v>5.5666666666666673</v>
      </c>
      <c r="I100" s="2">
        <v>138260.33333333334</v>
      </c>
      <c r="J100" s="2">
        <f t="shared" si="18"/>
        <v>0.71628447535975603</v>
      </c>
      <c r="K100" s="2">
        <v>107.2</v>
      </c>
      <c r="L100" s="2">
        <v>24.2</v>
      </c>
      <c r="M100" s="1"/>
      <c r="N100" s="3">
        <f t="shared" si="19"/>
        <v>349.65960777960771</v>
      </c>
      <c r="O100" s="3">
        <f t="shared" si="20"/>
        <v>203.11146347940854</v>
      </c>
      <c r="P100" s="3">
        <f t="shared" si="21"/>
        <v>856.57991884254386</v>
      </c>
      <c r="Q100" s="3">
        <f t="shared" si="22"/>
        <v>459.62470454933822</v>
      </c>
      <c r="R100" s="3">
        <f t="shared" si="25"/>
        <v>1.2830134128900994</v>
      </c>
      <c r="S100" s="3">
        <f t="shared" si="23"/>
        <v>-14.599472395231047</v>
      </c>
      <c r="T100" s="3">
        <f t="shared" si="24"/>
        <v>1.3916666666666668</v>
      </c>
      <c r="U100" s="1"/>
      <c r="V100" s="1">
        <f t="shared" si="33"/>
        <v>94</v>
      </c>
      <c r="W100" s="4">
        <f t="shared" si="26"/>
        <v>-0.84922397724858456</v>
      </c>
      <c r="X100" s="4">
        <f t="shared" si="27"/>
        <v>-0.6160373543951323</v>
      </c>
      <c r="Y100" s="4">
        <f t="shared" si="28"/>
        <v>-1.6611910085831596</v>
      </c>
      <c r="Z100" s="4">
        <f t="shared" si="29"/>
        <v>-2.2923626050400685</v>
      </c>
      <c r="AA100" s="4">
        <f t="shared" si="30"/>
        <v>1.2830134128900994</v>
      </c>
      <c r="AB100" s="4">
        <f t="shared" si="31"/>
        <v>-0.45313313142058398</v>
      </c>
      <c r="AC100" s="4">
        <f t="shared" si="32"/>
        <v>1.3916666666666668</v>
      </c>
    </row>
    <row r="101" spans="1:29">
      <c r="A101" s="1">
        <v>1971.1</v>
      </c>
      <c r="B101" s="2">
        <v>3864.0569999999998</v>
      </c>
      <c r="C101" s="2">
        <v>28.425000000000001</v>
      </c>
      <c r="D101" s="2">
        <v>681</v>
      </c>
      <c r="E101" s="2">
        <v>159</v>
      </c>
      <c r="F101" s="2">
        <v>78717.333333333328</v>
      </c>
      <c r="G101" s="2">
        <f t="shared" si="17"/>
        <v>66.286606092758348</v>
      </c>
      <c r="H101" s="2">
        <v>3.8566666666666669</v>
      </c>
      <c r="I101" s="2">
        <v>139033.66666666666</v>
      </c>
      <c r="J101" s="2">
        <f t="shared" si="18"/>
        <v>0.72029087869750441</v>
      </c>
      <c r="K101" s="2">
        <v>107.3</v>
      </c>
      <c r="L101" s="2">
        <v>24.7</v>
      </c>
      <c r="M101" s="1"/>
      <c r="N101" s="3">
        <f t="shared" si="19"/>
        <v>350.43934168792663</v>
      </c>
      <c r="O101" s="3">
        <f t="shared" si="20"/>
        <v>204.97353129499859</v>
      </c>
      <c r="P101" s="3">
        <f t="shared" si="21"/>
        <v>858.75730971427549</v>
      </c>
      <c r="Q101" s="3">
        <f t="shared" si="22"/>
        <v>459.2546471080932</v>
      </c>
      <c r="R101" s="3">
        <f t="shared" si="25"/>
        <v>1.4921682521648272</v>
      </c>
      <c r="S101" s="3">
        <f t="shared" si="23"/>
        <v>-14.046579600266831</v>
      </c>
      <c r="T101" s="3">
        <f t="shared" si="24"/>
        <v>0.96416666666666673</v>
      </c>
      <c r="U101" s="1"/>
      <c r="V101" s="1">
        <f t="shared" si="33"/>
        <v>95</v>
      </c>
      <c r="W101" s="4">
        <f t="shared" si="26"/>
        <v>0.7797339083189172</v>
      </c>
      <c r="X101" s="4">
        <f t="shared" si="27"/>
        <v>1.8620678155900521</v>
      </c>
      <c r="Y101" s="4">
        <f t="shared" si="28"/>
        <v>2.1773908717316317</v>
      </c>
      <c r="Z101" s="4">
        <f t="shared" si="29"/>
        <v>-2.6624200462850922</v>
      </c>
      <c r="AA101" s="4">
        <f t="shared" si="30"/>
        <v>1.4921682521648272</v>
      </c>
      <c r="AB101" s="4">
        <f t="shared" si="31"/>
        <v>0.55289279496421528</v>
      </c>
      <c r="AC101" s="4">
        <f t="shared" si="32"/>
        <v>0.96416666666666673</v>
      </c>
    </row>
    <row r="102" spans="1:29">
      <c r="A102" s="1">
        <v>1971.2</v>
      </c>
      <c r="B102" s="2">
        <v>3885.8510000000001</v>
      </c>
      <c r="C102" s="2">
        <v>28.797999999999998</v>
      </c>
      <c r="D102" s="2">
        <v>695.1</v>
      </c>
      <c r="E102" s="2">
        <v>167.9</v>
      </c>
      <c r="F102" s="2">
        <v>78961</v>
      </c>
      <c r="G102" s="2">
        <f t="shared" si="17"/>
        <v>66.491793891522747</v>
      </c>
      <c r="H102" s="2">
        <v>4.5633333333333335</v>
      </c>
      <c r="I102" s="2">
        <v>139827.33333333334</v>
      </c>
      <c r="J102" s="2">
        <f t="shared" si="18"/>
        <v>0.72440262281266787</v>
      </c>
      <c r="K102" s="2">
        <v>107.2</v>
      </c>
      <c r="L102" s="2">
        <v>25.1</v>
      </c>
      <c r="M102" s="1"/>
      <c r="N102" s="3">
        <f t="shared" si="19"/>
        <v>350.6157712130734</v>
      </c>
      <c r="O102" s="3">
        <f t="shared" si="20"/>
        <v>208.54705561077887</v>
      </c>
      <c r="P102" s="3">
        <f t="shared" si="21"/>
        <v>858.75052187437416</v>
      </c>
      <c r="Q102" s="3">
        <f t="shared" si="22"/>
        <v>458.90125348788916</v>
      </c>
      <c r="R102" s="3">
        <f t="shared" si="25"/>
        <v>1.3036900649479044</v>
      </c>
      <c r="S102" s="3">
        <f t="shared" si="23"/>
        <v>-13.743809414834034</v>
      </c>
      <c r="T102" s="3">
        <f t="shared" si="24"/>
        <v>1.1408333333333334</v>
      </c>
      <c r="U102" s="1"/>
      <c r="V102" s="1">
        <f t="shared" si="33"/>
        <v>96</v>
      </c>
      <c r="W102" s="4">
        <f t="shared" si="26"/>
        <v>0.1764295251467729</v>
      </c>
      <c r="X102" s="4">
        <f t="shared" si="27"/>
        <v>3.5735243157802756</v>
      </c>
      <c r="Y102" s="4">
        <f t="shared" si="28"/>
        <v>-6.7878399013352464E-3</v>
      </c>
      <c r="Z102" s="4">
        <f t="shared" si="29"/>
        <v>-3.0158136664891231</v>
      </c>
      <c r="AA102" s="4">
        <f t="shared" si="30"/>
        <v>1.3036900649479044</v>
      </c>
      <c r="AB102" s="4">
        <f t="shared" si="31"/>
        <v>0.30277018543279688</v>
      </c>
      <c r="AC102" s="4">
        <f t="shared" si="32"/>
        <v>1.1408333333333334</v>
      </c>
    </row>
    <row r="103" spans="1:29">
      <c r="A103" s="1">
        <v>1971.3</v>
      </c>
      <c r="B103" s="2">
        <v>3916.6759999999999</v>
      </c>
      <c r="C103" s="2">
        <v>29.088999999999999</v>
      </c>
      <c r="D103" s="2">
        <v>707.5</v>
      </c>
      <c r="E103" s="2">
        <v>173.2</v>
      </c>
      <c r="F103" s="2">
        <v>79511</v>
      </c>
      <c r="G103" s="2">
        <f t="shared" si="17"/>
        <v>66.954940085724147</v>
      </c>
      <c r="H103" s="2">
        <v>5.4733333333333327</v>
      </c>
      <c r="I103" s="2">
        <v>140602.66666666666</v>
      </c>
      <c r="J103" s="2">
        <f t="shared" si="18"/>
        <v>0.72841938753835866</v>
      </c>
      <c r="K103" s="2">
        <v>107</v>
      </c>
      <c r="L103" s="2">
        <v>25.4</v>
      </c>
      <c r="M103" s="1"/>
      <c r="N103" s="3">
        <f t="shared" si="19"/>
        <v>350.82558485488067</v>
      </c>
      <c r="O103" s="3">
        <f t="shared" si="20"/>
        <v>210.0965215159749</v>
      </c>
      <c r="P103" s="3">
        <f t="shared" si="21"/>
        <v>858.9876928753481</v>
      </c>
      <c r="Q103" s="3">
        <f t="shared" si="22"/>
        <v>458.85568204504079</v>
      </c>
      <c r="R103" s="3">
        <f t="shared" si="25"/>
        <v>1.0054155555908384</v>
      </c>
      <c r="S103" s="3">
        <f t="shared" si="23"/>
        <v>-13.561092181749624</v>
      </c>
      <c r="T103" s="3">
        <f t="shared" si="24"/>
        <v>1.3683333333333332</v>
      </c>
      <c r="U103" s="1"/>
      <c r="V103" s="1">
        <f t="shared" si="33"/>
        <v>97</v>
      </c>
      <c r="W103" s="4">
        <f t="shared" si="26"/>
        <v>0.20981364180727269</v>
      </c>
      <c r="X103" s="4">
        <f t="shared" si="27"/>
        <v>1.5494659051960298</v>
      </c>
      <c r="Y103" s="4">
        <f t="shared" si="28"/>
        <v>0.2371710009739445</v>
      </c>
      <c r="Z103" s="4">
        <f t="shared" si="29"/>
        <v>-3.0613851093374933</v>
      </c>
      <c r="AA103" s="4">
        <f t="shared" si="30"/>
        <v>1.0054155555908384</v>
      </c>
      <c r="AB103" s="4">
        <f t="shared" si="31"/>
        <v>0.18271723308441068</v>
      </c>
      <c r="AC103" s="4">
        <f t="shared" si="32"/>
        <v>1.3683333333333332</v>
      </c>
    </row>
    <row r="104" spans="1:29">
      <c r="A104" s="1">
        <v>1971.4</v>
      </c>
      <c r="B104" s="2">
        <v>3927.8670000000002</v>
      </c>
      <c r="C104" s="2">
        <v>29.321999999999999</v>
      </c>
      <c r="D104" s="2">
        <v>723.8</v>
      </c>
      <c r="E104" s="2">
        <v>179.5</v>
      </c>
      <c r="F104" s="2">
        <v>80228.666666666672</v>
      </c>
      <c r="G104" s="2">
        <f t="shared" si="17"/>
        <v>67.559275695491209</v>
      </c>
      <c r="H104" s="2">
        <v>4.75</v>
      </c>
      <c r="I104" s="2">
        <v>141401.66666666666</v>
      </c>
      <c r="J104" s="2">
        <f t="shared" si="18"/>
        <v>0.7325587620213686</v>
      </c>
      <c r="K104" s="2">
        <v>107.4</v>
      </c>
      <c r="L104" s="2">
        <v>25.6</v>
      </c>
      <c r="M104" s="1"/>
      <c r="N104" s="3">
        <f t="shared" si="19"/>
        <v>351.73887437324498</v>
      </c>
      <c r="O104" s="3">
        <f t="shared" si="20"/>
        <v>212.30488405311414</v>
      </c>
      <c r="P104" s="3">
        <f t="shared" si="21"/>
        <v>858.70635295495231</v>
      </c>
      <c r="Q104" s="3">
        <f t="shared" si="22"/>
        <v>459.56070871802115</v>
      </c>
      <c r="R104" s="3">
        <f t="shared" si="25"/>
        <v>0.79779916740858603</v>
      </c>
      <c r="S104" s="3">
        <f t="shared" si="23"/>
        <v>-13.574573603055592</v>
      </c>
      <c r="T104" s="3">
        <f t="shared" si="24"/>
        <v>1.1875</v>
      </c>
      <c r="U104" s="1"/>
      <c r="V104" s="1">
        <f t="shared" si="33"/>
        <v>98</v>
      </c>
      <c r="W104" s="4">
        <f t="shared" si="26"/>
        <v>0.91328951836430861</v>
      </c>
      <c r="X104" s="4">
        <f t="shared" si="27"/>
        <v>2.2083625371392372</v>
      </c>
      <c r="Y104" s="4">
        <f t="shared" si="28"/>
        <v>-0.28133992039579425</v>
      </c>
      <c r="Z104" s="4">
        <f t="shared" si="29"/>
        <v>-2.3563584363571408</v>
      </c>
      <c r="AA104" s="4">
        <f t="shared" si="30"/>
        <v>0.79779916740858603</v>
      </c>
      <c r="AB104" s="4">
        <f t="shared" si="31"/>
        <v>-1.3481421305968411E-2</v>
      </c>
      <c r="AC104" s="4">
        <f t="shared" si="32"/>
        <v>1.1875</v>
      </c>
    </row>
    <row r="105" spans="1:29">
      <c r="A105" s="1">
        <v>1972.1</v>
      </c>
      <c r="B105" s="2">
        <v>3997.6660000000002</v>
      </c>
      <c r="C105" s="2">
        <v>29.780999999999999</v>
      </c>
      <c r="D105" s="2">
        <v>741.2</v>
      </c>
      <c r="E105" s="2">
        <v>189.9</v>
      </c>
      <c r="F105" s="2">
        <v>81213.333333333328</v>
      </c>
      <c r="G105" s="2">
        <f t="shared" si="17"/>
        <v>68.388447730443303</v>
      </c>
      <c r="H105" s="2">
        <v>3.54</v>
      </c>
      <c r="I105" s="2">
        <v>143005.33333333334</v>
      </c>
      <c r="J105" s="2">
        <f t="shared" si="18"/>
        <v>0.74086686825322545</v>
      </c>
      <c r="K105" s="2">
        <v>107.5</v>
      </c>
      <c r="L105" s="2">
        <v>26.3</v>
      </c>
      <c r="M105" s="1"/>
      <c r="N105" s="3">
        <f t="shared" si="19"/>
        <v>351.43342229386502</v>
      </c>
      <c r="O105" s="3">
        <f t="shared" si="20"/>
        <v>215.25613463456855</v>
      </c>
      <c r="P105" s="3">
        <f t="shared" si="21"/>
        <v>859.34003046027919</v>
      </c>
      <c r="Q105" s="3">
        <f t="shared" si="22"/>
        <v>459.74589139174941</v>
      </c>
      <c r="R105" s="3">
        <f t="shared" si="25"/>
        <v>1.5532518759621361</v>
      </c>
      <c r="S105" s="3">
        <f t="shared" si="23"/>
        <v>-12.430166709197552</v>
      </c>
      <c r="T105" s="3">
        <f t="shared" si="24"/>
        <v>0.88500000000000001</v>
      </c>
      <c r="U105" s="1"/>
      <c r="V105" s="1">
        <f t="shared" si="33"/>
        <v>99</v>
      </c>
      <c r="W105" s="4">
        <f t="shared" si="26"/>
        <v>-0.30545207937996111</v>
      </c>
      <c r="X105" s="4">
        <f t="shared" si="27"/>
        <v>2.951250581454417</v>
      </c>
      <c r="Y105" s="4">
        <f t="shared" si="28"/>
        <v>0.6336775053268866</v>
      </c>
      <c r="Z105" s="4">
        <f t="shared" si="29"/>
        <v>-2.1711757626288772</v>
      </c>
      <c r="AA105" s="4">
        <f t="shared" si="30"/>
        <v>1.5532518759621361</v>
      </c>
      <c r="AB105" s="4">
        <f t="shared" si="31"/>
        <v>1.1444068938580401</v>
      </c>
      <c r="AC105" s="4">
        <f t="shared" si="32"/>
        <v>0.88500000000000001</v>
      </c>
    </row>
    <row r="106" spans="1:29">
      <c r="A106" s="1">
        <v>1972.2</v>
      </c>
      <c r="B106" s="2">
        <v>4092.105</v>
      </c>
      <c r="C106" s="2">
        <v>29.959</v>
      </c>
      <c r="D106" s="2">
        <v>759.8</v>
      </c>
      <c r="E106" s="2">
        <v>194.5</v>
      </c>
      <c r="F106" s="2">
        <v>81875</v>
      </c>
      <c r="G106" s="2">
        <f t="shared" si="17"/>
        <v>68.945626636800753</v>
      </c>
      <c r="H106" s="2">
        <v>4.3</v>
      </c>
      <c r="I106" s="2">
        <v>143758.66666666666</v>
      </c>
      <c r="J106" s="2">
        <f t="shared" si="18"/>
        <v>0.74476965771154924</v>
      </c>
      <c r="K106" s="2">
        <v>107.5</v>
      </c>
      <c r="L106" s="2">
        <v>26.6</v>
      </c>
      <c r="M106" s="1"/>
      <c r="N106" s="3">
        <f t="shared" si="19"/>
        <v>352.7905753188366</v>
      </c>
      <c r="O106" s="3">
        <f t="shared" si="20"/>
        <v>216.52826754933417</v>
      </c>
      <c r="P106" s="3">
        <f t="shared" si="21"/>
        <v>861.14950792560467</v>
      </c>
      <c r="Q106" s="3">
        <f t="shared" si="22"/>
        <v>460.03191284592873</v>
      </c>
      <c r="R106" s="3">
        <f t="shared" si="25"/>
        <v>0.59591739791557963</v>
      </c>
      <c r="S106" s="3">
        <f t="shared" si="23"/>
        <v>-11.891856446719668</v>
      </c>
      <c r="T106" s="3">
        <f t="shared" si="24"/>
        <v>1.075</v>
      </c>
      <c r="U106" s="1"/>
      <c r="V106" s="1">
        <f t="shared" si="33"/>
        <v>100</v>
      </c>
      <c r="W106" s="4">
        <f t="shared" si="26"/>
        <v>1.3571530249715806</v>
      </c>
      <c r="X106" s="4">
        <f t="shared" si="27"/>
        <v>1.2721329147656206</v>
      </c>
      <c r="Y106" s="4">
        <f t="shared" si="28"/>
        <v>1.8094774653254717</v>
      </c>
      <c r="Z106" s="4">
        <f t="shared" si="29"/>
        <v>-1.8851543084495574</v>
      </c>
      <c r="AA106" s="4">
        <f t="shared" si="30"/>
        <v>0.59591739791557963</v>
      </c>
      <c r="AB106" s="4">
        <f t="shared" si="31"/>
        <v>0.53831026247788394</v>
      </c>
      <c r="AC106" s="4">
        <f t="shared" si="32"/>
        <v>1.075</v>
      </c>
    </row>
    <row r="107" spans="1:29">
      <c r="A107" s="1">
        <v>1972.3</v>
      </c>
      <c r="B107" s="2">
        <v>4131.0789999999997</v>
      </c>
      <c r="C107" s="2">
        <v>30.25</v>
      </c>
      <c r="D107" s="2">
        <v>778.3</v>
      </c>
      <c r="E107" s="2">
        <v>198.6</v>
      </c>
      <c r="F107" s="2">
        <v>82450.333333333328</v>
      </c>
      <c r="G107" s="2">
        <f t="shared" si="17"/>
        <v>69.430105625401737</v>
      </c>
      <c r="H107" s="2">
        <v>4.74</v>
      </c>
      <c r="I107" s="2">
        <v>144522.66666666666</v>
      </c>
      <c r="J107" s="2">
        <f t="shared" si="18"/>
        <v>0.7487277079055662</v>
      </c>
      <c r="K107" s="2">
        <v>107.4</v>
      </c>
      <c r="L107" s="2">
        <v>27</v>
      </c>
      <c r="M107" s="1"/>
      <c r="N107" s="3">
        <f t="shared" si="19"/>
        <v>353.69957718974445</v>
      </c>
      <c r="O107" s="3">
        <f t="shared" si="20"/>
        <v>217.11764695431742</v>
      </c>
      <c r="P107" s="3">
        <f t="shared" si="21"/>
        <v>861.56738133217243</v>
      </c>
      <c r="Q107" s="3">
        <f t="shared" si="22"/>
        <v>460.10904705818706</v>
      </c>
      <c r="R107" s="3">
        <f t="shared" si="25"/>
        <v>0.96664042220004909</v>
      </c>
      <c r="S107" s="3">
        <f t="shared" si="23"/>
        <v>-11.365931847252137</v>
      </c>
      <c r="T107" s="3">
        <f t="shared" si="24"/>
        <v>1.1850000000000001</v>
      </c>
      <c r="U107" s="1"/>
      <c r="V107" s="1">
        <f t="shared" si="33"/>
        <v>101</v>
      </c>
      <c r="W107" s="4">
        <f t="shared" si="26"/>
        <v>0.90900187090784357</v>
      </c>
      <c r="X107" s="4">
        <f t="shared" si="27"/>
        <v>0.58937940498324792</v>
      </c>
      <c r="Y107" s="4">
        <f t="shared" si="28"/>
        <v>0.4178734065677645</v>
      </c>
      <c r="Z107" s="4">
        <f t="shared" si="29"/>
        <v>-1.8080200961912283</v>
      </c>
      <c r="AA107" s="4">
        <f t="shared" si="30"/>
        <v>0.96664042220004909</v>
      </c>
      <c r="AB107" s="4">
        <f t="shared" si="31"/>
        <v>0.52592459946753145</v>
      </c>
      <c r="AC107" s="4">
        <f t="shared" si="32"/>
        <v>1.1850000000000001</v>
      </c>
    </row>
    <row r="108" spans="1:29">
      <c r="A108" s="1">
        <v>1972.4</v>
      </c>
      <c r="B108" s="2">
        <v>4198.7179999999998</v>
      </c>
      <c r="C108" s="2">
        <v>30.652000000000001</v>
      </c>
      <c r="D108" s="2">
        <v>803.1</v>
      </c>
      <c r="E108" s="2">
        <v>210.9</v>
      </c>
      <c r="F108" s="2">
        <v>83002</v>
      </c>
      <c r="G108" s="2">
        <f t="shared" si="17"/>
        <v>69.894655292918912</v>
      </c>
      <c r="H108" s="2">
        <v>5.1433333333333335</v>
      </c>
      <c r="I108" s="2">
        <v>145215</v>
      </c>
      <c r="J108" s="2">
        <f t="shared" si="18"/>
        <v>0.75231447503164539</v>
      </c>
      <c r="K108" s="2">
        <v>107.2</v>
      </c>
      <c r="L108" s="2">
        <v>27.5</v>
      </c>
      <c r="M108" s="1"/>
      <c r="N108" s="3">
        <f t="shared" si="19"/>
        <v>355.03821836509769</v>
      </c>
      <c r="O108" s="3">
        <f t="shared" si="20"/>
        <v>221.32870319412893</v>
      </c>
      <c r="P108" s="3">
        <f t="shared" si="21"/>
        <v>862.71353771463112</v>
      </c>
      <c r="Q108" s="3">
        <f t="shared" si="22"/>
        <v>460.11161043397095</v>
      </c>
      <c r="R108" s="3">
        <f t="shared" si="25"/>
        <v>1.3201728631307308</v>
      </c>
      <c r="S108" s="3">
        <f t="shared" si="23"/>
        <v>-10.851190843563231</v>
      </c>
      <c r="T108" s="3">
        <f t="shared" si="24"/>
        <v>1.2858333333333334</v>
      </c>
      <c r="U108" s="1"/>
      <c r="V108" s="1">
        <f t="shared" si="33"/>
        <v>102</v>
      </c>
      <c r="W108" s="4">
        <f t="shared" si="26"/>
        <v>1.3386411753532457</v>
      </c>
      <c r="X108" s="4">
        <f t="shared" si="27"/>
        <v>4.2110562398115121</v>
      </c>
      <c r="Y108" s="4">
        <f t="shared" si="28"/>
        <v>1.1461563824586847</v>
      </c>
      <c r="Z108" s="4">
        <f t="shared" si="29"/>
        <v>-1.8054567204073351</v>
      </c>
      <c r="AA108" s="4">
        <f t="shared" si="30"/>
        <v>1.3201728631307308</v>
      </c>
      <c r="AB108" s="4">
        <f t="shared" si="31"/>
        <v>0.51474100368890596</v>
      </c>
      <c r="AC108" s="4">
        <f t="shared" si="32"/>
        <v>1.2858333333333334</v>
      </c>
    </row>
    <row r="109" spans="1:29">
      <c r="A109" s="1">
        <v>1973.1</v>
      </c>
      <c r="B109" s="2">
        <v>4305.33</v>
      </c>
      <c r="C109" s="2">
        <v>31.02</v>
      </c>
      <c r="D109" s="2">
        <v>827.7</v>
      </c>
      <c r="E109" s="2">
        <v>222</v>
      </c>
      <c r="F109" s="2">
        <v>83841.666666666672</v>
      </c>
      <c r="G109" s="2">
        <f t="shared" si="17"/>
        <v>70.601725149399741</v>
      </c>
      <c r="H109" s="2">
        <v>6.5366666666666662</v>
      </c>
      <c r="I109" s="2">
        <v>145964.33333333334</v>
      </c>
      <c r="J109" s="2">
        <f t="shared" si="18"/>
        <v>0.75619654171408446</v>
      </c>
      <c r="K109" s="2">
        <v>107.1</v>
      </c>
      <c r="L109" s="2">
        <v>28.3</v>
      </c>
      <c r="M109" s="1"/>
      <c r="N109" s="3">
        <f t="shared" si="19"/>
        <v>356.34725729211362</v>
      </c>
      <c r="O109" s="3">
        <f t="shared" si="20"/>
        <v>224.74991849020651</v>
      </c>
      <c r="P109" s="3">
        <f t="shared" si="21"/>
        <v>864.70630297544255</v>
      </c>
      <c r="Q109" s="3">
        <f t="shared" si="22"/>
        <v>460.51013319883492</v>
      </c>
      <c r="R109" s="3">
        <f t="shared" si="25"/>
        <v>1.1934244640234848</v>
      </c>
      <c r="S109" s="3">
        <f t="shared" si="23"/>
        <v>-9.1770353099200808</v>
      </c>
      <c r="T109" s="3">
        <f t="shared" si="24"/>
        <v>1.6341666666666665</v>
      </c>
      <c r="U109" s="1"/>
      <c r="V109" s="1">
        <f t="shared" si="33"/>
        <v>103</v>
      </c>
      <c r="W109" s="4">
        <f t="shared" si="26"/>
        <v>1.3090389270159335</v>
      </c>
      <c r="X109" s="4">
        <f t="shared" si="27"/>
        <v>3.4212152960775768</v>
      </c>
      <c r="Y109" s="4">
        <f t="shared" si="28"/>
        <v>1.9927652608114386</v>
      </c>
      <c r="Z109" s="4">
        <f t="shared" si="29"/>
        <v>-1.4069339555433658</v>
      </c>
      <c r="AA109" s="4">
        <f t="shared" si="30"/>
        <v>1.1934244640234848</v>
      </c>
      <c r="AB109" s="4">
        <f t="shared" si="31"/>
        <v>1.67415553364315</v>
      </c>
      <c r="AC109" s="4">
        <f t="shared" si="32"/>
        <v>1.6341666666666665</v>
      </c>
    </row>
    <row r="110" spans="1:29">
      <c r="A110" s="1">
        <v>1973.2</v>
      </c>
      <c r="B110" s="2">
        <v>4355.1019999999999</v>
      </c>
      <c r="C110" s="2">
        <v>31.5</v>
      </c>
      <c r="D110" s="2">
        <v>843.3</v>
      </c>
      <c r="E110" s="2">
        <v>227.8</v>
      </c>
      <c r="F110" s="2">
        <v>84797.333333333328</v>
      </c>
      <c r="G110" s="2">
        <f t="shared" si="17"/>
        <v>71.406476748657582</v>
      </c>
      <c r="H110" s="2">
        <v>7.8166666666666673</v>
      </c>
      <c r="I110" s="2">
        <v>146719.66666666666</v>
      </c>
      <c r="J110" s="2">
        <f t="shared" si="18"/>
        <v>0.76010969256035066</v>
      </c>
      <c r="K110" s="2">
        <v>107.1</v>
      </c>
      <c r="L110" s="2">
        <v>28.7</v>
      </c>
      <c r="M110" s="1"/>
      <c r="N110" s="3">
        <f t="shared" si="19"/>
        <v>356.16277445494245</v>
      </c>
      <c r="O110" s="3">
        <f t="shared" si="20"/>
        <v>225.27730289819107</v>
      </c>
      <c r="P110" s="3">
        <f t="shared" si="21"/>
        <v>865.33958341675077</v>
      </c>
      <c r="Q110" s="3">
        <f t="shared" si="22"/>
        <v>461.12738912631056</v>
      </c>
      <c r="R110" s="3">
        <f t="shared" si="25"/>
        <v>1.5355388083194477</v>
      </c>
      <c r="S110" s="3">
        <f t="shared" si="23"/>
        <v>-9.3090423066011976</v>
      </c>
      <c r="T110" s="3">
        <f t="shared" si="24"/>
        <v>1.9541666666666668</v>
      </c>
      <c r="U110" s="1"/>
      <c r="V110" s="1">
        <f t="shared" si="33"/>
        <v>104</v>
      </c>
      <c r="W110" s="4">
        <f t="shared" si="26"/>
        <v>-0.1844828371711742</v>
      </c>
      <c r="X110" s="4">
        <f t="shared" si="27"/>
        <v>0.52738440798455599</v>
      </c>
      <c r="Y110" s="4">
        <f t="shared" si="28"/>
        <v>0.63328044130821581</v>
      </c>
      <c r="Z110" s="4">
        <f t="shared" si="29"/>
        <v>-0.78967802806772625</v>
      </c>
      <c r="AA110" s="4">
        <f t="shared" si="30"/>
        <v>1.5355388083194477</v>
      </c>
      <c r="AB110" s="4">
        <f t="shared" si="31"/>
        <v>-0.13200699668111682</v>
      </c>
      <c r="AC110" s="4">
        <f t="shared" si="32"/>
        <v>1.9541666666666668</v>
      </c>
    </row>
    <row r="111" spans="1:29">
      <c r="A111" s="1">
        <v>1973.3</v>
      </c>
      <c r="B111" s="2">
        <v>4331.9340000000002</v>
      </c>
      <c r="C111" s="2">
        <v>32.113999999999997</v>
      </c>
      <c r="D111" s="2">
        <v>861.8</v>
      </c>
      <c r="E111" s="2">
        <v>232</v>
      </c>
      <c r="F111" s="2">
        <v>85330.333333333328</v>
      </c>
      <c r="G111" s="2">
        <f t="shared" si="17"/>
        <v>71.85530751503822</v>
      </c>
      <c r="H111" s="2">
        <v>10.56</v>
      </c>
      <c r="I111" s="2">
        <v>147478.33333333334</v>
      </c>
      <c r="J111" s="2">
        <f t="shared" si="18"/>
        <v>0.76404011238652125</v>
      </c>
      <c r="K111" s="2">
        <v>107.1</v>
      </c>
      <c r="L111" s="2">
        <v>29.3</v>
      </c>
      <c r="M111" s="1"/>
      <c r="N111" s="3">
        <f t="shared" si="19"/>
        <v>355.88661411243828</v>
      </c>
      <c r="O111" s="3">
        <f t="shared" si="20"/>
        <v>224.65802876089555</v>
      </c>
      <c r="P111" s="3">
        <f t="shared" si="21"/>
        <v>864.29043606178948</v>
      </c>
      <c r="Q111" s="3">
        <f t="shared" si="22"/>
        <v>461.23822587137619</v>
      </c>
      <c r="R111" s="3">
        <f t="shared" si="25"/>
        <v>1.9304526295905511</v>
      </c>
      <c r="S111" s="3">
        <f t="shared" si="23"/>
        <v>-9.1704556104471191</v>
      </c>
      <c r="T111" s="3">
        <f t="shared" si="24"/>
        <v>2.64</v>
      </c>
      <c r="U111" s="1"/>
      <c r="V111" s="1">
        <f t="shared" si="33"/>
        <v>105</v>
      </c>
      <c r="W111" s="4">
        <f t="shared" si="26"/>
        <v>-0.27616034250416988</v>
      </c>
      <c r="X111" s="4">
        <f t="shared" si="27"/>
        <v>-0.61927413729551972</v>
      </c>
      <c r="Y111" s="4">
        <f t="shared" si="28"/>
        <v>-1.049147354961292</v>
      </c>
      <c r="Z111" s="4">
        <f t="shared" si="29"/>
        <v>-0.67884128300210023</v>
      </c>
      <c r="AA111" s="4">
        <f t="shared" si="30"/>
        <v>1.9304526295905511</v>
      </c>
      <c r="AB111" s="4">
        <f t="shared" si="31"/>
        <v>0.13858669615407848</v>
      </c>
      <c r="AC111" s="4">
        <f t="shared" si="32"/>
        <v>2.64</v>
      </c>
    </row>
    <row r="112" spans="1:29">
      <c r="A112" s="1">
        <v>1973.4</v>
      </c>
      <c r="B112" s="2">
        <v>4373.2629999999999</v>
      </c>
      <c r="C112" s="2">
        <v>32.75</v>
      </c>
      <c r="D112" s="2">
        <v>876.9</v>
      </c>
      <c r="E112" s="2">
        <v>232.6</v>
      </c>
      <c r="F112" s="2">
        <v>86236</v>
      </c>
      <c r="G112" s="2">
        <f t="shared" si="17"/>
        <v>72.617954914823201</v>
      </c>
      <c r="H112" s="2">
        <v>9.9966666666666661</v>
      </c>
      <c r="I112" s="2">
        <v>148226</v>
      </c>
      <c r="J112" s="2">
        <f t="shared" si="18"/>
        <v>0.76791354457900818</v>
      </c>
      <c r="K112" s="2">
        <v>106.7</v>
      </c>
      <c r="L112" s="2">
        <v>29.9</v>
      </c>
      <c r="M112" s="1"/>
      <c r="N112" s="3">
        <f t="shared" si="19"/>
        <v>355.15681230379852</v>
      </c>
      <c r="O112" s="3">
        <f t="shared" si="20"/>
        <v>222.44954023372392</v>
      </c>
      <c r="P112" s="3">
        <f t="shared" si="21"/>
        <v>864.73428157175113</v>
      </c>
      <c r="Q112" s="3">
        <f t="shared" si="22"/>
        <v>461.41413007838673</v>
      </c>
      <c r="R112" s="3">
        <f t="shared" si="25"/>
        <v>1.961088995376814</v>
      </c>
      <c r="S112" s="3">
        <f t="shared" si="23"/>
        <v>-9.1044481684620244</v>
      </c>
      <c r="T112" s="3">
        <f t="shared" si="24"/>
        <v>2.4991666666666665</v>
      </c>
      <c r="U112" s="1"/>
      <c r="V112" s="1">
        <f t="shared" si="33"/>
        <v>106</v>
      </c>
      <c r="W112" s="4">
        <f t="shared" si="26"/>
        <v>-0.72980180863976329</v>
      </c>
      <c r="X112" s="4">
        <f t="shared" si="27"/>
        <v>-2.2084885271716246</v>
      </c>
      <c r="Y112" s="4">
        <f t="shared" si="28"/>
        <v>0.44384550996164762</v>
      </c>
      <c r="Z112" s="4">
        <f t="shared" si="29"/>
        <v>-0.50293707599155368</v>
      </c>
      <c r="AA112" s="4">
        <f t="shared" si="30"/>
        <v>1.961088995376814</v>
      </c>
      <c r="AB112" s="4">
        <f t="shared" si="31"/>
        <v>6.6007441985094673E-2</v>
      </c>
      <c r="AC112" s="4">
        <f t="shared" si="32"/>
        <v>2.4991666666666665</v>
      </c>
    </row>
    <row r="113" spans="1:29">
      <c r="A113" s="1">
        <v>1974.1</v>
      </c>
      <c r="B113" s="2">
        <v>4335.37</v>
      </c>
      <c r="C113" s="2">
        <v>33.375999999999998</v>
      </c>
      <c r="D113" s="2">
        <v>895.1</v>
      </c>
      <c r="E113" s="2">
        <v>231.5</v>
      </c>
      <c r="F113" s="2">
        <v>86709.333333333328</v>
      </c>
      <c r="G113" s="2">
        <f t="shared" si="17"/>
        <v>73.016541336499557</v>
      </c>
      <c r="H113" s="2">
        <v>9.3233333333333324</v>
      </c>
      <c r="I113" s="2">
        <v>148986.66666666666</v>
      </c>
      <c r="J113" s="2">
        <f t="shared" si="18"/>
        <v>0.77185432579312097</v>
      </c>
      <c r="K113" s="2">
        <v>105.9</v>
      </c>
      <c r="L113" s="2">
        <v>30.6</v>
      </c>
      <c r="M113" s="1"/>
      <c r="N113" s="3">
        <f t="shared" si="19"/>
        <v>354.80578089806107</v>
      </c>
      <c r="O113" s="3">
        <f t="shared" si="20"/>
        <v>219.57022386300062</v>
      </c>
      <c r="P113" s="3">
        <f t="shared" si="21"/>
        <v>863.35216812822398</v>
      </c>
      <c r="Q113" s="3">
        <f t="shared" si="22"/>
        <v>460.69705196719548</v>
      </c>
      <c r="R113" s="3">
        <f t="shared" si="25"/>
        <v>1.8934116737101103</v>
      </c>
      <c r="S113" s="3">
        <f t="shared" si="23"/>
        <v>-8.6837069860026777</v>
      </c>
      <c r="T113" s="3">
        <f t="shared" si="24"/>
        <v>2.3308333333333331</v>
      </c>
      <c r="U113" s="1"/>
      <c r="V113" s="1">
        <f t="shared" si="33"/>
        <v>107</v>
      </c>
      <c r="W113" s="4">
        <f t="shared" si="26"/>
        <v>-0.3510314057374444</v>
      </c>
      <c r="X113" s="4">
        <f t="shared" si="27"/>
        <v>-2.879316370723302</v>
      </c>
      <c r="Y113" s="4">
        <f t="shared" si="28"/>
        <v>-1.382113443527146</v>
      </c>
      <c r="Z113" s="4">
        <f t="shared" si="29"/>
        <v>-1.2200151871828098</v>
      </c>
      <c r="AA113" s="4">
        <f t="shared" si="30"/>
        <v>1.8934116737101103</v>
      </c>
      <c r="AB113" s="4">
        <f t="shared" si="31"/>
        <v>0.42074118245934677</v>
      </c>
      <c r="AC113" s="4">
        <f t="shared" si="32"/>
        <v>2.3308333333333331</v>
      </c>
    </row>
    <row r="114" spans="1:29">
      <c r="A114" s="1">
        <v>1974.2</v>
      </c>
      <c r="B114" s="2">
        <v>4347.9359999999997</v>
      </c>
      <c r="C114" s="2">
        <v>34.161999999999999</v>
      </c>
      <c r="D114" s="2">
        <v>923.7</v>
      </c>
      <c r="E114" s="2">
        <v>234.9</v>
      </c>
      <c r="F114" s="2">
        <v>86833.666666666672</v>
      </c>
      <c r="G114" s="2">
        <f t="shared" si="17"/>
        <v>73.121240445855406</v>
      </c>
      <c r="H114" s="2">
        <v>11.25</v>
      </c>
      <c r="I114" s="2">
        <v>149746.66666666666</v>
      </c>
      <c r="J114" s="2">
        <f t="shared" si="18"/>
        <v>0.7757916532112531</v>
      </c>
      <c r="K114" s="2">
        <v>105.6</v>
      </c>
      <c r="L114" s="2">
        <v>31.4</v>
      </c>
      <c r="M114" s="1"/>
      <c r="N114" s="3">
        <f t="shared" si="19"/>
        <v>355.1144711360833</v>
      </c>
      <c r="O114" s="3">
        <f t="shared" si="20"/>
        <v>218.19172594271356</v>
      </c>
      <c r="P114" s="3">
        <f t="shared" si="21"/>
        <v>863.13278116996821</v>
      </c>
      <c r="Q114" s="3">
        <f t="shared" si="22"/>
        <v>460.04783597862985</v>
      </c>
      <c r="R114" s="3">
        <f t="shared" si="25"/>
        <v>2.3276836397506884</v>
      </c>
      <c r="S114" s="3">
        <f t="shared" si="23"/>
        <v>-8.4306022301661336</v>
      </c>
      <c r="T114" s="3">
        <f t="shared" si="24"/>
        <v>2.8125</v>
      </c>
      <c r="U114" s="1"/>
      <c r="V114" s="1">
        <f t="shared" si="33"/>
        <v>108</v>
      </c>
      <c r="W114" s="4">
        <f t="shared" si="26"/>
        <v>0.30869023802222273</v>
      </c>
      <c r="X114" s="4">
        <f t="shared" si="27"/>
        <v>-1.3784979202870602</v>
      </c>
      <c r="Y114" s="4">
        <f t="shared" si="28"/>
        <v>-0.21938695825576815</v>
      </c>
      <c r="Z114" s="4">
        <f t="shared" si="29"/>
        <v>-1.869231175748439</v>
      </c>
      <c r="AA114" s="4">
        <f t="shared" si="30"/>
        <v>2.3276836397506884</v>
      </c>
      <c r="AB114" s="4">
        <f t="shared" si="31"/>
        <v>0.25310475583654402</v>
      </c>
      <c r="AC114" s="4">
        <f t="shared" si="32"/>
        <v>2.8125</v>
      </c>
    </row>
    <row r="115" spans="1:29">
      <c r="A115" s="1">
        <v>1974.3</v>
      </c>
      <c r="B115" s="2">
        <v>4305.8209999999999</v>
      </c>
      <c r="C115" s="2">
        <v>35.165999999999997</v>
      </c>
      <c r="D115" s="2">
        <v>952.5</v>
      </c>
      <c r="E115" s="2">
        <v>239.9</v>
      </c>
      <c r="F115" s="2">
        <v>87079</v>
      </c>
      <c r="G115" s="2">
        <f t="shared" si="17"/>
        <v>73.327831717935538</v>
      </c>
      <c r="H115" s="2">
        <v>12.09</v>
      </c>
      <c r="I115" s="2">
        <v>150498</v>
      </c>
      <c r="J115" s="2">
        <f t="shared" si="18"/>
        <v>0.77968408128163458</v>
      </c>
      <c r="K115" s="2">
        <v>105.3</v>
      </c>
      <c r="L115" s="2">
        <v>32.299999999999997</v>
      </c>
      <c r="M115" s="1"/>
      <c r="N115" s="3">
        <f t="shared" si="19"/>
        <v>354.78768656192864</v>
      </c>
      <c r="O115" s="3">
        <f t="shared" si="20"/>
        <v>216.90089284640791</v>
      </c>
      <c r="P115" s="3">
        <f t="shared" si="21"/>
        <v>861.65895724985728</v>
      </c>
      <c r="Q115" s="3">
        <f t="shared" si="22"/>
        <v>459.54499313344235</v>
      </c>
      <c r="R115" s="3">
        <f t="shared" si="25"/>
        <v>2.8965791506478489</v>
      </c>
      <c r="S115" s="3">
        <f t="shared" si="23"/>
        <v>-8.5012476493736333</v>
      </c>
      <c r="T115" s="3">
        <f t="shared" si="24"/>
        <v>3.0225</v>
      </c>
      <c r="U115" s="1"/>
      <c r="V115" s="1">
        <f t="shared" si="33"/>
        <v>109</v>
      </c>
      <c r="W115" s="4">
        <f t="shared" si="26"/>
        <v>-0.326784574154658</v>
      </c>
      <c r="X115" s="4">
        <f t="shared" si="27"/>
        <v>-1.2908330963056471</v>
      </c>
      <c r="Y115" s="4">
        <f t="shared" si="28"/>
        <v>-1.4738239201109309</v>
      </c>
      <c r="Z115" s="4">
        <f t="shared" si="29"/>
        <v>-2.3720740209359406</v>
      </c>
      <c r="AA115" s="4">
        <f t="shared" si="30"/>
        <v>2.8965791506478489</v>
      </c>
      <c r="AB115" s="4">
        <f t="shared" si="31"/>
        <v>-7.0645419207499671E-2</v>
      </c>
      <c r="AC115" s="4">
        <f t="shared" si="32"/>
        <v>3.0225</v>
      </c>
    </row>
    <row r="116" spans="1:29">
      <c r="A116" s="1">
        <v>1974.4</v>
      </c>
      <c r="B116" s="2">
        <v>4288.9359999999997</v>
      </c>
      <c r="C116" s="2">
        <v>36.218000000000004</v>
      </c>
      <c r="D116" s="2">
        <v>962.4</v>
      </c>
      <c r="E116" s="2">
        <v>235.4</v>
      </c>
      <c r="F116" s="2">
        <v>86588.333333333328</v>
      </c>
      <c r="G116" s="2">
        <f t="shared" si="17"/>
        <v>72.91464917377526</v>
      </c>
      <c r="H116" s="2">
        <v>9.3466666666666658</v>
      </c>
      <c r="I116" s="2">
        <v>151253</v>
      </c>
      <c r="J116" s="2">
        <f t="shared" si="18"/>
        <v>0.78359550522991051</v>
      </c>
      <c r="K116" s="2">
        <v>104.7</v>
      </c>
      <c r="L116" s="2">
        <v>33.200000000000003</v>
      </c>
      <c r="M116" s="1"/>
      <c r="N116" s="3">
        <f t="shared" si="19"/>
        <v>352.37362608211919</v>
      </c>
      <c r="O116" s="3">
        <f t="shared" si="20"/>
        <v>211.55922909868994</v>
      </c>
      <c r="P116" s="3">
        <f t="shared" si="21"/>
        <v>860.76562914922067</v>
      </c>
      <c r="Q116" s="3">
        <f t="shared" si="22"/>
        <v>457.90808285811693</v>
      </c>
      <c r="R116" s="3">
        <f t="shared" si="25"/>
        <v>2.947652609680329</v>
      </c>
      <c r="S116" s="3">
        <f t="shared" si="23"/>
        <v>-8.7006356896707828</v>
      </c>
      <c r="T116" s="3">
        <f t="shared" si="24"/>
        <v>2.3366666666666664</v>
      </c>
      <c r="U116" s="1"/>
      <c r="V116" s="1">
        <f t="shared" si="33"/>
        <v>110</v>
      </c>
      <c r="W116" s="4">
        <f t="shared" si="26"/>
        <v>-2.41406047980945</v>
      </c>
      <c r="X116" s="4">
        <f t="shared" si="27"/>
        <v>-5.3416637477179734</v>
      </c>
      <c r="Y116" s="4">
        <f t="shared" si="28"/>
        <v>-0.89332810063660872</v>
      </c>
      <c r="Z116" s="4">
        <f t="shared" si="29"/>
        <v>-4.0089842962613602</v>
      </c>
      <c r="AA116" s="4">
        <f t="shared" si="30"/>
        <v>2.947652609680329</v>
      </c>
      <c r="AB116" s="4">
        <f t="shared" si="31"/>
        <v>-0.19938804029714952</v>
      </c>
      <c r="AC116" s="4">
        <f t="shared" si="32"/>
        <v>2.3366666666666664</v>
      </c>
    </row>
    <row r="117" spans="1:29">
      <c r="A117" s="1">
        <v>1975.1</v>
      </c>
      <c r="B117" s="2">
        <v>4237.5929999999998</v>
      </c>
      <c r="C117" s="2">
        <v>37.049999999999997</v>
      </c>
      <c r="D117" s="2">
        <v>988.6</v>
      </c>
      <c r="E117" s="2">
        <v>228.7</v>
      </c>
      <c r="F117" s="2">
        <v>85356.666666666672</v>
      </c>
      <c r="G117" s="2">
        <f t="shared" si="17"/>
        <v>71.877482393427258</v>
      </c>
      <c r="H117" s="2">
        <v>6.3033333333333337</v>
      </c>
      <c r="I117" s="2">
        <v>151987.33333333334</v>
      </c>
      <c r="J117" s="2">
        <f t="shared" si="18"/>
        <v>0.78739986150278118</v>
      </c>
      <c r="K117" s="2">
        <v>103.8</v>
      </c>
      <c r="L117" s="2">
        <v>34.1</v>
      </c>
      <c r="M117" s="1"/>
      <c r="N117" s="3">
        <f t="shared" si="19"/>
        <v>352.30405254950983</v>
      </c>
      <c r="O117" s="3">
        <f t="shared" si="20"/>
        <v>205.91618256509747</v>
      </c>
      <c r="P117" s="3">
        <f t="shared" si="21"/>
        <v>859.07697747148666</v>
      </c>
      <c r="Q117" s="3">
        <f t="shared" si="22"/>
        <v>455.12778972768189</v>
      </c>
      <c r="R117" s="3">
        <f t="shared" si="25"/>
        <v>2.2712118922945113</v>
      </c>
      <c r="S117" s="3">
        <f t="shared" si="23"/>
        <v>-8.2970967452624631</v>
      </c>
      <c r="T117" s="3">
        <f t="shared" si="24"/>
        <v>1.5758333333333334</v>
      </c>
      <c r="U117" s="1"/>
      <c r="V117" s="1">
        <f t="shared" si="33"/>
        <v>111</v>
      </c>
      <c r="W117" s="4">
        <f t="shared" si="26"/>
        <v>-6.9573532609354061E-2</v>
      </c>
      <c r="X117" s="4">
        <f t="shared" si="27"/>
        <v>-5.643046533592468</v>
      </c>
      <c r="Y117" s="4">
        <f t="shared" si="28"/>
        <v>-1.6886516777340148</v>
      </c>
      <c r="Z117" s="4">
        <f t="shared" si="29"/>
        <v>-6.7892774266964011</v>
      </c>
      <c r="AA117" s="4">
        <f t="shared" si="30"/>
        <v>2.2712118922945113</v>
      </c>
      <c r="AB117" s="4">
        <f t="shared" si="31"/>
        <v>0.40353894440831972</v>
      </c>
      <c r="AC117" s="4">
        <f t="shared" si="32"/>
        <v>1.5758333333333334</v>
      </c>
    </row>
    <row r="118" spans="1:29">
      <c r="A118" s="1">
        <v>1975.2</v>
      </c>
      <c r="B118" s="2">
        <v>4268.6139999999996</v>
      </c>
      <c r="C118" s="2">
        <v>37.613999999999997</v>
      </c>
      <c r="D118" s="2">
        <v>1017.4</v>
      </c>
      <c r="E118" s="2">
        <v>230.7</v>
      </c>
      <c r="F118" s="2">
        <v>85331.666666666672</v>
      </c>
      <c r="G118" s="2">
        <f t="shared" si="17"/>
        <v>71.856430293690835</v>
      </c>
      <c r="H118" s="2">
        <v>5.42</v>
      </c>
      <c r="I118" s="2">
        <v>152707.66666666666</v>
      </c>
      <c r="J118" s="2">
        <f t="shared" si="18"/>
        <v>0.79113168806005452</v>
      </c>
      <c r="K118" s="2">
        <v>103.7</v>
      </c>
      <c r="L118" s="2">
        <v>34.799999999999997</v>
      </c>
      <c r="M118" s="1"/>
      <c r="N118" s="3">
        <f t="shared" si="19"/>
        <v>353.1920152931101</v>
      </c>
      <c r="O118" s="3">
        <f t="shared" si="20"/>
        <v>204.80326857221445</v>
      </c>
      <c r="P118" s="3">
        <f t="shared" si="21"/>
        <v>859.33353054302688</v>
      </c>
      <c r="Q118" s="3">
        <f t="shared" si="22"/>
        <v>454.5292875914983</v>
      </c>
      <c r="R118" s="3">
        <f t="shared" si="25"/>
        <v>1.5107969777790498</v>
      </c>
      <c r="S118" s="3">
        <f t="shared" si="23"/>
        <v>-7.7758934739457874</v>
      </c>
      <c r="T118" s="3">
        <f t="shared" si="24"/>
        <v>1.355</v>
      </c>
      <c r="U118" s="1"/>
      <c r="V118" s="1">
        <f t="shared" si="33"/>
        <v>112</v>
      </c>
      <c r="W118" s="4">
        <f t="shared" si="26"/>
        <v>0.88796274360026928</v>
      </c>
      <c r="X118" s="4">
        <f t="shared" si="27"/>
        <v>-1.1129139928830227</v>
      </c>
      <c r="Y118" s="4">
        <f t="shared" si="28"/>
        <v>0.25655307154022466</v>
      </c>
      <c r="Z118" s="4">
        <f t="shared" si="29"/>
        <v>-7.3877795628799845</v>
      </c>
      <c r="AA118" s="4">
        <f t="shared" si="30"/>
        <v>1.5107969777790498</v>
      </c>
      <c r="AB118" s="4">
        <f t="shared" si="31"/>
        <v>0.52120327131667565</v>
      </c>
      <c r="AC118" s="4">
        <f t="shared" si="32"/>
        <v>1.355</v>
      </c>
    </row>
    <row r="119" spans="1:29">
      <c r="A119" s="1">
        <v>1975.3</v>
      </c>
      <c r="B119" s="2">
        <v>4340.8670000000002</v>
      </c>
      <c r="C119" s="2">
        <v>38.313000000000002</v>
      </c>
      <c r="D119" s="2">
        <v>1051.3</v>
      </c>
      <c r="E119" s="2">
        <v>239.2</v>
      </c>
      <c r="F119" s="2">
        <v>86135.666666666672</v>
      </c>
      <c r="G119" s="2">
        <f t="shared" si="17"/>
        <v>72.533465821214349</v>
      </c>
      <c r="H119" s="2">
        <v>6.16</v>
      </c>
      <c r="I119" s="2">
        <v>153579</v>
      </c>
      <c r="J119" s="2">
        <f t="shared" si="18"/>
        <v>0.79564579940698321</v>
      </c>
      <c r="K119" s="2">
        <v>103.9</v>
      </c>
      <c r="L119" s="2">
        <v>35.4</v>
      </c>
      <c r="M119" s="1"/>
      <c r="N119" s="3">
        <f t="shared" si="19"/>
        <v>354.05946761877021</v>
      </c>
      <c r="O119" s="3">
        <f t="shared" si="20"/>
        <v>206.01119256823935</v>
      </c>
      <c r="P119" s="3">
        <f t="shared" si="21"/>
        <v>860.44305445165696</v>
      </c>
      <c r="Q119" s="3">
        <f t="shared" si="22"/>
        <v>455.0907932796494</v>
      </c>
      <c r="R119" s="3">
        <f t="shared" si="25"/>
        <v>1.8412942662348719</v>
      </c>
      <c r="S119" s="3">
        <f t="shared" si="23"/>
        <v>-7.9077444042506082</v>
      </c>
      <c r="T119" s="3">
        <f t="shared" si="24"/>
        <v>1.54</v>
      </c>
      <c r="U119" s="1"/>
      <c r="V119" s="1">
        <f t="shared" si="33"/>
        <v>113</v>
      </c>
      <c r="W119" s="4">
        <f t="shared" si="26"/>
        <v>0.86745232566011055</v>
      </c>
      <c r="X119" s="4">
        <f t="shared" si="27"/>
        <v>1.2079239960249026</v>
      </c>
      <c r="Y119" s="4">
        <f t="shared" si="28"/>
        <v>1.1095239086300808</v>
      </c>
      <c r="Z119" s="4">
        <f t="shared" si="29"/>
        <v>-6.8262738747288836</v>
      </c>
      <c r="AA119" s="4">
        <f t="shared" si="30"/>
        <v>1.8412942662348719</v>
      </c>
      <c r="AB119" s="4">
        <f t="shared" si="31"/>
        <v>-0.13185093030482076</v>
      </c>
      <c r="AC119" s="4">
        <f t="shared" si="32"/>
        <v>1.54</v>
      </c>
    </row>
    <row r="120" spans="1:29">
      <c r="A120" s="1">
        <v>1975.4</v>
      </c>
      <c r="B120" s="2">
        <v>4397.8059999999996</v>
      </c>
      <c r="C120" s="2">
        <v>38.987000000000002</v>
      </c>
      <c r="D120" s="2">
        <v>1080.2</v>
      </c>
      <c r="E120" s="2">
        <v>247.3</v>
      </c>
      <c r="F120" s="2">
        <v>86497</v>
      </c>
      <c r="G120" s="2">
        <f t="shared" si="17"/>
        <v>72.837738836071509</v>
      </c>
      <c r="H120" s="2">
        <v>5.4133333333333331</v>
      </c>
      <c r="I120" s="2">
        <v>154336.33333333334</v>
      </c>
      <c r="J120" s="2">
        <f t="shared" si="18"/>
        <v>0.79956931164119205</v>
      </c>
      <c r="K120" s="2">
        <v>104.5</v>
      </c>
      <c r="L120" s="2">
        <v>36.1</v>
      </c>
      <c r="M120" s="1"/>
      <c r="N120" s="3">
        <f t="shared" si="19"/>
        <v>354.53552876611201</v>
      </c>
      <c r="O120" s="3">
        <f t="shared" si="20"/>
        <v>207.10559740297003</v>
      </c>
      <c r="P120" s="3">
        <f t="shared" si="21"/>
        <v>861.25431159130005</v>
      </c>
      <c r="Q120" s="3">
        <f t="shared" si="22"/>
        <v>455.59331536375385</v>
      </c>
      <c r="R120" s="3">
        <f t="shared" si="25"/>
        <v>1.7438993046174023</v>
      </c>
      <c r="S120" s="3">
        <f t="shared" si="23"/>
        <v>-7.6935391889573586</v>
      </c>
      <c r="T120" s="3">
        <f t="shared" si="24"/>
        <v>1.3533333333333333</v>
      </c>
      <c r="U120" s="1"/>
      <c r="V120" s="1">
        <f t="shared" si="33"/>
        <v>114</v>
      </c>
      <c r="W120" s="4">
        <f t="shared" si="26"/>
        <v>0.47606114734179528</v>
      </c>
      <c r="X120" s="4">
        <f t="shared" si="27"/>
        <v>1.0944048347306818</v>
      </c>
      <c r="Y120" s="4">
        <f t="shared" si="28"/>
        <v>0.81125713964308943</v>
      </c>
      <c r="Z120" s="4">
        <f t="shared" si="29"/>
        <v>-6.323751790624442</v>
      </c>
      <c r="AA120" s="4">
        <f t="shared" si="30"/>
        <v>1.7438993046174023</v>
      </c>
      <c r="AB120" s="4">
        <f t="shared" si="31"/>
        <v>0.21420521529324965</v>
      </c>
      <c r="AC120" s="4">
        <f t="shared" si="32"/>
        <v>1.3533333333333333</v>
      </c>
    </row>
    <row r="121" spans="1:29">
      <c r="A121" s="1">
        <v>1976.1</v>
      </c>
      <c r="B121" s="2">
        <v>4496.7610000000004</v>
      </c>
      <c r="C121" s="2">
        <v>39.417999999999999</v>
      </c>
      <c r="D121" s="2">
        <v>1114</v>
      </c>
      <c r="E121" s="2">
        <v>260.10000000000002</v>
      </c>
      <c r="F121" s="2">
        <v>87685.666666666672</v>
      </c>
      <c r="G121" s="2">
        <f t="shared" si="17"/>
        <v>73.838696004872858</v>
      </c>
      <c r="H121" s="2">
        <v>4.8266666666666671</v>
      </c>
      <c r="I121" s="2">
        <v>155075</v>
      </c>
      <c r="J121" s="2">
        <f t="shared" si="18"/>
        <v>0.80339611758793794</v>
      </c>
      <c r="K121" s="2">
        <v>104.8</v>
      </c>
      <c r="L121" s="2">
        <v>36.9</v>
      </c>
      <c r="M121" s="1"/>
      <c r="N121" s="3">
        <f t="shared" si="19"/>
        <v>356.03972452626084</v>
      </c>
      <c r="O121" s="3">
        <f t="shared" si="20"/>
        <v>210.57509972299852</v>
      </c>
      <c r="P121" s="3">
        <f t="shared" si="21"/>
        <v>863.00200283619222</v>
      </c>
      <c r="Q121" s="3">
        <f t="shared" si="22"/>
        <v>456.76739057442023</v>
      </c>
      <c r="R121" s="3">
        <f t="shared" si="25"/>
        <v>1.0994307541893455</v>
      </c>
      <c r="S121" s="3">
        <f t="shared" si="23"/>
        <v>-6.6011013723821126</v>
      </c>
      <c r="T121" s="3">
        <f t="shared" si="24"/>
        <v>1.2066666666666668</v>
      </c>
      <c r="U121" s="1"/>
      <c r="V121" s="1">
        <f t="shared" si="33"/>
        <v>115</v>
      </c>
      <c r="W121" s="4">
        <f t="shared" si="26"/>
        <v>1.5041957601488321</v>
      </c>
      <c r="X121" s="4">
        <f t="shared" si="27"/>
        <v>3.4695023200284822</v>
      </c>
      <c r="Y121" s="4">
        <f t="shared" si="28"/>
        <v>1.7476912448921667</v>
      </c>
      <c r="Z121" s="4">
        <f t="shared" si="29"/>
        <v>-5.1496765799580544</v>
      </c>
      <c r="AA121" s="4">
        <f t="shared" si="30"/>
        <v>1.0994307541893455</v>
      </c>
      <c r="AB121" s="4">
        <f t="shared" si="31"/>
        <v>1.092437816575246</v>
      </c>
      <c r="AC121" s="4">
        <f t="shared" si="32"/>
        <v>1.2066666666666668</v>
      </c>
    </row>
    <row r="122" spans="1:29">
      <c r="A122" s="1">
        <v>1976.2</v>
      </c>
      <c r="B122" s="2">
        <v>4530.335</v>
      </c>
      <c r="C122" s="2">
        <v>39.840000000000003</v>
      </c>
      <c r="D122" s="2">
        <v>1133.7</v>
      </c>
      <c r="E122" s="2">
        <v>269.10000000000002</v>
      </c>
      <c r="F122" s="2">
        <v>88591</v>
      </c>
      <c r="G122" s="2">
        <f t="shared" si="17"/>
        <v>74.601062709994693</v>
      </c>
      <c r="H122" s="2">
        <v>5.1966666666666663</v>
      </c>
      <c r="I122" s="2">
        <v>155773.33333333334</v>
      </c>
      <c r="J122" s="2">
        <f t="shared" si="18"/>
        <v>0.80701396887784438</v>
      </c>
      <c r="K122" s="2">
        <v>104.1</v>
      </c>
      <c r="L122" s="2">
        <v>37.6</v>
      </c>
      <c r="M122" s="1"/>
      <c r="N122" s="3">
        <f t="shared" si="19"/>
        <v>356.27847675311807</v>
      </c>
      <c r="O122" s="3">
        <f t="shared" si="20"/>
        <v>212.4625926240488</v>
      </c>
      <c r="P122" s="3">
        <f t="shared" si="21"/>
        <v>863.29654684017112</v>
      </c>
      <c r="Q122" s="3">
        <f t="shared" si="22"/>
        <v>456.67508434073943</v>
      </c>
      <c r="R122" s="3">
        <f t="shared" si="25"/>
        <v>1.0648867946095208</v>
      </c>
      <c r="S122" s="3">
        <f t="shared" si="23"/>
        <v>-5.7867382320548684</v>
      </c>
      <c r="T122" s="3">
        <f t="shared" si="24"/>
        <v>1.2991666666666666</v>
      </c>
      <c r="U122" s="1"/>
      <c r="V122" s="1">
        <f t="shared" si="33"/>
        <v>116</v>
      </c>
      <c r="W122" s="4">
        <f t="shared" si="26"/>
        <v>0.23875222685722974</v>
      </c>
      <c r="X122" s="4">
        <f t="shared" si="27"/>
        <v>1.8874929010502797</v>
      </c>
      <c r="Y122" s="4">
        <f t="shared" si="28"/>
        <v>0.29454400397889913</v>
      </c>
      <c r="Z122" s="4">
        <f t="shared" si="29"/>
        <v>-5.241982813638856</v>
      </c>
      <c r="AA122" s="4">
        <f t="shared" si="30"/>
        <v>1.0648867946095208</v>
      </c>
      <c r="AB122" s="4">
        <f t="shared" si="31"/>
        <v>0.81436314032724422</v>
      </c>
      <c r="AC122" s="4">
        <f t="shared" si="32"/>
        <v>1.2991666666666666</v>
      </c>
    </row>
    <row r="123" spans="1:29">
      <c r="A123" s="1">
        <v>1976.3</v>
      </c>
      <c r="B123" s="2">
        <v>4552.03</v>
      </c>
      <c r="C123" s="2">
        <v>40.384999999999998</v>
      </c>
      <c r="D123" s="2">
        <v>1163.0999999999999</v>
      </c>
      <c r="E123" s="2">
        <v>275.7</v>
      </c>
      <c r="F123" s="2">
        <v>89163</v>
      </c>
      <c r="G123" s="2">
        <f t="shared" si="17"/>
        <v>75.082734751964168</v>
      </c>
      <c r="H123" s="2">
        <v>5.2833333333333332</v>
      </c>
      <c r="I123" s="2">
        <v>156526.66666666666</v>
      </c>
      <c r="J123" s="2">
        <f t="shared" si="18"/>
        <v>0.81091675833616828</v>
      </c>
      <c r="K123" s="2">
        <v>103.9</v>
      </c>
      <c r="L123" s="2">
        <v>38.5</v>
      </c>
      <c r="M123" s="1"/>
      <c r="N123" s="3">
        <f t="shared" si="19"/>
        <v>356.99755753545952</v>
      </c>
      <c r="O123" s="3">
        <f t="shared" si="20"/>
        <v>213.04447600393524</v>
      </c>
      <c r="P123" s="3">
        <f t="shared" si="21"/>
        <v>863.29184371979773</v>
      </c>
      <c r="Q123" s="3">
        <f t="shared" si="22"/>
        <v>456.64392185826188</v>
      </c>
      <c r="R123" s="3">
        <f t="shared" si="25"/>
        <v>1.3586996177862076</v>
      </c>
      <c r="S123" s="3">
        <f t="shared" si="23"/>
        <v>-4.7800187600521067</v>
      </c>
      <c r="T123" s="3">
        <f t="shared" si="24"/>
        <v>1.3208333333333333</v>
      </c>
      <c r="U123" s="1"/>
      <c r="V123" s="1">
        <f t="shared" si="33"/>
        <v>117</v>
      </c>
      <c r="W123" s="4">
        <f t="shared" si="26"/>
        <v>0.71908078234145023</v>
      </c>
      <c r="X123" s="4">
        <f t="shared" si="27"/>
        <v>0.58188337988644889</v>
      </c>
      <c r="Y123" s="4">
        <f t="shared" si="28"/>
        <v>-4.7031203733922666E-3</v>
      </c>
      <c r="Z123" s="4">
        <f t="shared" si="29"/>
        <v>-5.2731452961164109</v>
      </c>
      <c r="AA123" s="4">
        <f t="shared" si="30"/>
        <v>1.3586996177862076</v>
      </c>
      <c r="AB123" s="4">
        <f t="shared" si="31"/>
        <v>1.0067194720027617</v>
      </c>
      <c r="AC123" s="4">
        <f t="shared" si="32"/>
        <v>1.3208333333333333</v>
      </c>
    </row>
    <row r="124" spans="1:29">
      <c r="A124" s="1">
        <v>1976.4</v>
      </c>
      <c r="B124" s="2">
        <v>4584.6229999999996</v>
      </c>
      <c r="C124" s="2">
        <v>41.122</v>
      </c>
      <c r="D124" s="2">
        <v>1196.9000000000001</v>
      </c>
      <c r="E124" s="2">
        <v>294.39999999999998</v>
      </c>
      <c r="F124" s="2">
        <v>89570.333333333328</v>
      </c>
      <c r="G124" s="2">
        <f t="shared" si="17"/>
        <v>75.425743630336356</v>
      </c>
      <c r="H124" s="2">
        <v>4.8733333333333331</v>
      </c>
      <c r="I124" s="2">
        <v>157222</v>
      </c>
      <c r="J124" s="2">
        <f t="shared" si="18"/>
        <v>0.81451906754416104</v>
      </c>
      <c r="K124" s="2">
        <v>103.8</v>
      </c>
      <c r="L124" s="2">
        <v>39.299999999999997</v>
      </c>
      <c r="M124" s="1"/>
      <c r="N124" s="3">
        <f t="shared" si="19"/>
        <v>357.61043428752203</v>
      </c>
      <c r="O124" s="3">
        <f t="shared" si="20"/>
        <v>217.35535698506166</v>
      </c>
      <c r="P124" s="3">
        <f t="shared" si="21"/>
        <v>863.5620597756656</v>
      </c>
      <c r="Q124" s="3">
        <f t="shared" si="22"/>
        <v>456.56018700348636</v>
      </c>
      <c r="R124" s="3">
        <f t="shared" si="25"/>
        <v>1.8084829202150043</v>
      </c>
      <c r="S124" s="3">
        <f t="shared" si="23"/>
        <v>-4.5318739221194297</v>
      </c>
      <c r="T124" s="3">
        <f t="shared" si="24"/>
        <v>1.2183333333333333</v>
      </c>
      <c r="U124" s="1"/>
      <c r="V124" s="1">
        <f t="shared" si="33"/>
        <v>118</v>
      </c>
      <c r="W124" s="4">
        <f t="shared" si="26"/>
        <v>0.61287675206250469</v>
      </c>
      <c r="X124" s="4">
        <f t="shared" si="27"/>
        <v>4.3108809811264166</v>
      </c>
      <c r="Y124" s="4">
        <f t="shared" si="28"/>
        <v>0.270216055867877</v>
      </c>
      <c r="Z124" s="4">
        <f t="shared" si="29"/>
        <v>-5.356880150891925</v>
      </c>
      <c r="AA124" s="4">
        <f t="shared" si="30"/>
        <v>1.8084829202150043</v>
      </c>
      <c r="AB124" s="4">
        <f t="shared" si="31"/>
        <v>0.24814483793267694</v>
      </c>
      <c r="AC124" s="4">
        <f t="shared" si="32"/>
        <v>1.2183333333333333</v>
      </c>
    </row>
    <row r="125" spans="1:29">
      <c r="A125" s="1">
        <v>1977.1</v>
      </c>
      <c r="B125" s="2">
        <v>4639.99</v>
      </c>
      <c r="C125" s="2">
        <v>41.795999999999999</v>
      </c>
      <c r="D125" s="2">
        <v>1232.5</v>
      </c>
      <c r="E125" s="2">
        <v>311.8</v>
      </c>
      <c r="F125" s="2">
        <v>90359.333333333328</v>
      </c>
      <c r="G125" s="2">
        <f t="shared" si="17"/>
        <v>76.090147898018017</v>
      </c>
      <c r="H125" s="2">
        <v>4.66</v>
      </c>
      <c r="I125" s="2">
        <v>157910.66666666666</v>
      </c>
      <c r="J125" s="2">
        <f t="shared" si="18"/>
        <v>0.81808683879234556</v>
      </c>
      <c r="K125" s="2">
        <v>103.7</v>
      </c>
      <c r="L125" s="2">
        <v>40</v>
      </c>
      <c r="M125" s="1"/>
      <c r="N125" s="3">
        <f t="shared" si="19"/>
        <v>358.47860528660902</v>
      </c>
      <c r="O125" s="3">
        <f t="shared" si="20"/>
        <v>221.03481035729212</v>
      </c>
      <c r="P125" s="3">
        <f t="shared" si="21"/>
        <v>864.32542781666746</v>
      </c>
      <c r="Q125" s="3">
        <f t="shared" si="22"/>
        <v>456.90375112798154</v>
      </c>
      <c r="R125" s="3">
        <f t="shared" si="25"/>
        <v>1.6257383075454879</v>
      </c>
      <c r="S125" s="3">
        <f t="shared" si="23"/>
        <v>-4.3921187057928144</v>
      </c>
      <c r="T125" s="3">
        <f t="shared" si="24"/>
        <v>1.165</v>
      </c>
      <c r="U125" s="1"/>
      <c r="V125" s="1">
        <f t="shared" si="33"/>
        <v>119</v>
      </c>
      <c r="W125" s="4">
        <f t="shared" si="26"/>
        <v>0.86817099908699902</v>
      </c>
      <c r="X125" s="4">
        <f t="shared" si="27"/>
        <v>3.679453372230455</v>
      </c>
      <c r="Y125" s="4">
        <f t="shared" si="28"/>
        <v>0.76336804100185418</v>
      </c>
      <c r="Z125" s="4">
        <f t="shared" si="29"/>
        <v>-5.0133160263967511</v>
      </c>
      <c r="AA125" s="4">
        <f t="shared" si="30"/>
        <v>1.6257383075454879</v>
      </c>
      <c r="AB125" s="4">
        <f t="shared" si="31"/>
        <v>0.13975521632661536</v>
      </c>
      <c r="AC125" s="4">
        <f t="shared" si="32"/>
        <v>1.165</v>
      </c>
    </row>
    <row r="126" spans="1:29">
      <c r="A126" s="1">
        <v>1977.2</v>
      </c>
      <c r="B126" s="2">
        <v>4731.0919999999996</v>
      </c>
      <c r="C126" s="2">
        <v>42.401000000000003</v>
      </c>
      <c r="D126" s="2">
        <v>1260.4000000000001</v>
      </c>
      <c r="E126" s="2">
        <v>335.4</v>
      </c>
      <c r="F126" s="2">
        <v>91661.333333333328</v>
      </c>
      <c r="G126" s="2">
        <f t="shared" si="17"/>
        <v>77.186541252291164</v>
      </c>
      <c r="H126" s="2">
        <v>5.1566666666666663</v>
      </c>
      <c r="I126" s="2">
        <v>158652</v>
      </c>
      <c r="J126" s="2">
        <f t="shared" si="18"/>
        <v>0.82192745992301486</v>
      </c>
      <c r="K126" s="2">
        <v>103.9</v>
      </c>
      <c r="L126" s="2">
        <v>40.799999999999997</v>
      </c>
      <c r="M126" s="1"/>
      <c r="N126" s="3">
        <f t="shared" si="19"/>
        <v>358.81155991065697</v>
      </c>
      <c r="O126" s="3">
        <f t="shared" si="20"/>
        <v>226.42550386125583</v>
      </c>
      <c r="P126" s="3">
        <f t="shared" si="21"/>
        <v>865.80144577368526</v>
      </c>
      <c r="Q126" s="3">
        <f t="shared" si="22"/>
        <v>458.05869539281997</v>
      </c>
      <c r="R126" s="3">
        <f t="shared" si="25"/>
        <v>1.4371305693588354</v>
      </c>
      <c r="S126" s="3">
        <f t="shared" si="23"/>
        <v>-3.8489865455337071</v>
      </c>
      <c r="T126" s="3">
        <f t="shared" si="24"/>
        <v>1.2891666666666666</v>
      </c>
      <c r="U126" s="1"/>
      <c r="V126" s="1">
        <f t="shared" si="33"/>
        <v>120</v>
      </c>
      <c r="W126" s="4">
        <f t="shared" si="26"/>
        <v>0.33295462404794307</v>
      </c>
      <c r="X126" s="4">
        <f t="shared" si="27"/>
        <v>5.3906935039637176</v>
      </c>
      <c r="Y126" s="4">
        <f t="shared" si="28"/>
        <v>1.4760179570178025</v>
      </c>
      <c r="Z126" s="4">
        <f t="shared" si="29"/>
        <v>-3.8583717615583168</v>
      </c>
      <c r="AA126" s="4">
        <f t="shared" si="30"/>
        <v>1.4371305693588354</v>
      </c>
      <c r="AB126" s="4">
        <f t="shared" si="31"/>
        <v>0.54313216025910727</v>
      </c>
      <c r="AC126" s="4">
        <f t="shared" si="32"/>
        <v>1.2891666666666666</v>
      </c>
    </row>
    <row r="127" spans="1:29">
      <c r="A127" s="1">
        <v>1977.3</v>
      </c>
      <c r="B127" s="2">
        <v>4815.8119999999999</v>
      </c>
      <c r="C127" s="2">
        <v>42.917000000000002</v>
      </c>
      <c r="D127" s="2">
        <v>1291.7</v>
      </c>
      <c r="E127" s="2">
        <v>347.5</v>
      </c>
      <c r="F127" s="2">
        <v>92409</v>
      </c>
      <c r="G127" s="2">
        <f t="shared" si="17"/>
        <v>77.816139381741934</v>
      </c>
      <c r="H127" s="2">
        <v>5.82</v>
      </c>
      <c r="I127" s="2">
        <v>159429.66666666666</v>
      </c>
      <c r="J127" s="2">
        <f t="shared" si="18"/>
        <v>0.82595631293463856</v>
      </c>
      <c r="K127" s="2">
        <v>103.6</v>
      </c>
      <c r="L127" s="2">
        <v>41.6</v>
      </c>
      <c r="M127" s="1"/>
      <c r="N127" s="3">
        <f t="shared" si="19"/>
        <v>359.56598381716236</v>
      </c>
      <c r="O127" s="3">
        <f t="shared" si="20"/>
        <v>228.27100439385006</v>
      </c>
      <c r="P127" s="3">
        <f t="shared" si="21"/>
        <v>867.08733464513784</v>
      </c>
      <c r="Q127" s="3">
        <f t="shared" si="22"/>
        <v>458.09293973430795</v>
      </c>
      <c r="R127" s="3">
        <f t="shared" si="25"/>
        <v>1.2096070970411432</v>
      </c>
      <c r="S127" s="3">
        <f t="shared" si="23"/>
        <v>-3.1167850568646562</v>
      </c>
      <c r="T127" s="3">
        <f t="shared" si="24"/>
        <v>1.4550000000000001</v>
      </c>
      <c r="U127" s="1"/>
      <c r="V127" s="1">
        <f t="shared" si="33"/>
        <v>121</v>
      </c>
      <c r="W127" s="4">
        <f t="shared" si="26"/>
        <v>0.75442390650539437</v>
      </c>
      <c r="X127" s="4">
        <f t="shared" si="27"/>
        <v>1.8455005325942295</v>
      </c>
      <c r="Y127" s="4">
        <f t="shared" si="28"/>
        <v>1.2858888714525847</v>
      </c>
      <c r="Z127" s="4">
        <f t="shared" si="29"/>
        <v>-3.8241274200703401</v>
      </c>
      <c r="AA127" s="4">
        <f t="shared" si="30"/>
        <v>1.2096070970411432</v>
      </c>
      <c r="AB127" s="4">
        <f t="shared" si="31"/>
        <v>0.73220148866905088</v>
      </c>
      <c r="AC127" s="4">
        <f t="shared" si="32"/>
        <v>1.4550000000000001</v>
      </c>
    </row>
    <row r="128" spans="1:29">
      <c r="A128" s="1">
        <v>1977.4</v>
      </c>
      <c r="B128" s="2">
        <v>4815.3209999999999</v>
      </c>
      <c r="C128" s="2">
        <v>43.851999999999997</v>
      </c>
      <c r="D128" s="2">
        <v>1329.8</v>
      </c>
      <c r="E128" s="2">
        <v>361.4</v>
      </c>
      <c r="F128" s="2">
        <v>93639.333333333328</v>
      </c>
      <c r="G128" s="2">
        <f t="shared" si="17"/>
        <v>78.852183383437321</v>
      </c>
      <c r="H128" s="2">
        <v>6.5133333333333328</v>
      </c>
      <c r="I128" s="2">
        <v>160140</v>
      </c>
      <c r="J128" s="2">
        <f t="shared" si="18"/>
        <v>0.82963633255219982</v>
      </c>
      <c r="K128" s="2">
        <v>103.5</v>
      </c>
      <c r="L128" s="2">
        <v>42.3</v>
      </c>
      <c r="M128" s="1"/>
      <c r="N128" s="3">
        <f t="shared" si="19"/>
        <v>359.87313339164359</v>
      </c>
      <c r="O128" s="3">
        <f t="shared" si="20"/>
        <v>229.59328781062095</v>
      </c>
      <c r="P128" s="3">
        <f t="shared" si="21"/>
        <v>866.63258164371439</v>
      </c>
      <c r="Q128" s="3">
        <f t="shared" si="22"/>
        <v>458.87442578450123</v>
      </c>
      <c r="R128" s="3">
        <f t="shared" si="25"/>
        <v>2.1552309976429207</v>
      </c>
      <c r="S128" s="3">
        <f t="shared" si="23"/>
        <v>-3.6033241760061299</v>
      </c>
      <c r="T128" s="3">
        <f t="shared" si="24"/>
        <v>1.6283333333333332</v>
      </c>
      <c r="U128" s="1"/>
      <c r="V128" s="1">
        <f t="shared" si="33"/>
        <v>122</v>
      </c>
      <c r="W128" s="4">
        <f t="shared" si="26"/>
        <v>0.30714957448122959</v>
      </c>
      <c r="X128" s="4">
        <f t="shared" si="27"/>
        <v>1.3222834167708868</v>
      </c>
      <c r="Y128" s="4">
        <f t="shared" si="28"/>
        <v>-0.45475300142345532</v>
      </c>
      <c r="Z128" s="4">
        <f t="shared" si="29"/>
        <v>-3.0426413698770602</v>
      </c>
      <c r="AA128" s="4">
        <f t="shared" si="30"/>
        <v>2.1552309976429207</v>
      </c>
      <c r="AB128" s="4">
        <f t="shared" si="31"/>
        <v>-0.48653911914147363</v>
      </c>
      <c r="AC128" s="4">
        <f t="shared" si="32"/>
        <v>1.6283333333333332</v>
      </c>
    </row>
    <row r="129" spans="1:29">
      <c r="A129" s="1">
        <v>1978.1</v>
      </c>
      <c r="B129" s="2">
        <v>4830.8320000000003</v>
      </c>
      <c r="C129" s="2">
        <v>44.505000000000003</v>
      </c>
      <c r="D129" s="2">
        <v>1359.9</v>
      </c>
      <c r="E129" s="2">
        <v>371.3</v>
      </c>
      <c r="F129" s="2">
        <v>94552.666666666672</v>
      </c>
      <c r="G129" s="2">
        <f t="shared" si="17"/>
        <v>79.621286760474831</v>
      </c>
      <c r="H129" s="2">
        <v>6.7566666666666668</v>
      </c>
      <c r="I129" s="2">
        <v>160828.66666666666</v>
      </c>
      <c r="J129" s="2">
        <f t="shared" si="18"/>
        <v>0.83320410380038434</v>
      </c>
      <c r="K129" s="2">
        <v>102.7</v>
      </c>
      <c r="L129" s="2">
        <v>43.5</v>
      </c>
      <c r="M129" s="1"/>
      <c r="N129" s="3">
        <f t="shared" si="19"/>
        <v>360.20415484629507</v>
      </c>
      <c r="O129" s="3">
        <f t="shared" si="20"/>
        <v>230.38854630310723</v>
      </c>
      <c r="P129" s="3">
        <f t="shared" si="21"/>
        <v>866.52506327998435</v>
      </c>
      <c r="Q129" s="3">
        <f t="shared" si="22"/>
        <v>458.64000539189107</v>
      </c>
      <c r="R129" s="3">
        <f t="shared" si="25"/>
        <v>1.4781214598601267</v>
      </c>
      <c r="S129" s="3">
        <f t="shared" si="23"/>
        <v>-2.2840604316256514</v>
      </c>
      <c r="T129" s="3">
        <f t="shared" si="24"/>
        <v>1.6891666666666667</v>
      </c>
      <c r="U129" s="1"/>
      <c r="V129" s="1">
        <f t="shared" si="33"/>
        <v>123</v>
      </c>
      <c r="W129" s="4">
        <f t="shared" si="26"/>
        <v>0.33102145465147714</v>
      </c>
      <c r="X129" s="4">
        <f t="shared" si="27"/>
        <v>0.79525849248628333</v>
      </c>
      <c r="Y129" s="4">
        <f t="shared" si="28"/>
        <v>-0.10751836373003698</v>
      </c>
      <c r="Z129" s="4">
        <f t="shared" si="29"/>
        <v>-3.2770617624872216</v>
      </c>
      <c r="AA129" s="4">
        <f t="shared" si="30"/>
        <v>1.4781214598601267</v>
      </c>
      <c r="AB129" s="4">
        <f t="shared" si="31"/>
        <v>1.3192637443804784</v>
      </c>
      <c r="AC129" s="4">
        <f t="shared" si="32"/>
        <v>1.6891666666666667</v>
      </c>
    </row>
    <row r="130" spans="1:29">
      <c r="A130" s="1">
        <v>1978.2</v>
      </c>
      <c r="B130" s="2">
        <v>5021.183</v>
      </c>
      <c r="C130" s="2">
        <v>45.320999999999998</v>
      </c>
      <c r="D130" s="2">
        <v>1417.6</v>
      </c>
      <c r="E130" s="2">
        <v>406.6</v>
      </c>
      <c r="F130" s="2">
        <v>95835.333333333328</v>
      </c>
      <c r="G130" s="2">
        <f t="shared" si="17"/>
        <v>80.701399824285133</v>
      </c>
      <c r="H130" s="2">
        <v>7.2833333333333341</v>
      </c>
      <c r="I130" s="2">
        <v>161525</v>
      </c>
      <c r="J130" s="2">
        <f t="shared" si="18"/>
        <v>0.83681159370234837</v>
      </c>
      <c r="K130" s="2">
        <v>103.6</v>
      </c>
      <c r="L130" s="2">
        <v>44.3</v>
      </c>
      <c r="M130" s="1"/>
      <c r="N130" s="3">
        <f t="shared" si="19"/>
        <v>362.11064095817528</v>
      </c>
      <c r="O130" s="3">
        <f t="shared" si="20"/>
        <v>237.22157309251827</v>
      </c>
      <c r="P130" s="3">
        <f t="shared" si="21"/>
        <v>869.95771732540902</v>
      </c>
      <c r="Q130" s="3">
        <f t="shared" si="22"/>
        <v>460.42793959492252</v>
      </c>
      <c r="R130" s="3">
        <f t="shared" si="25"/>
        <v>1.8168958818802761</v>
      </c>
      <c r="S130" s="3">
        <f t="shared" si="23"/>
        <v>-2.2785824178607692</v>
      </c>
      <c r="T130" s="3">
        <f t="shared" si="24"/>
        <v>1.8208333333333335</v>
      </c>
      <c r="U130" s="1"/>
      <c r="V130" s="1">
        <f t="shared" si="33"/>
        <v>124</v>
      </c>
      <c r="W130" s="4">
        <f t="shared" si="26"/>
        <v>1.9064861118802128</v>
      </c>
      <c r="X130" s="4">
        <f t="shared" si="27"/>
        <v>6.8330267894110364</v>
      </c>
      <c r="Y130" s="4">
        <f t="shared" si="28"/>
        <v>3.4326540454246697</v>
      </c>
      <c r="Z130" s="4">
        <f t="shared" si="29"/>
        <v>-1.4891275594557669</v>
      </c>
      <c r="AA130" s="4">
        <f t="shared" si="30"/>
        <v>1.8168958818802761</v>
      </c>
      <c r="AB130" s="4">
        <f t="shared" si="31"/>
        <v>5.4780137648822169E-3</v>
      </c>
      <c r="AC130" s="4">
        <f t="shared" si="32"/>
        <v>1.8208333333333335</v>
      </c>
    </row>
    <row r="131" spans="1:29">
      <c r="A131" s="1">
        <v>1978.3</v>
      </c>
      <c r="B131" s="2">
        <v>5070.6610000000001</v>
      </c>
      <c r="C131" s="2">
        <v>46.072000000000003</v>
      </c>
      <c r="D131" s="2">
        <v>1448.7</v>
      </c>
      <c r="E131" s="2">
        <v>426.4</v>
      </c>
      <c r="F131" s="2">
        <v>96397</v>
      </c>
      <c r="G131" s="2">
        <f t="shared" si="17"/>
        <v>81.174370331696892</v>
      </c>
      <c r="H131" s="2">
        <v>8.1</v>
      </c>
      <c r="I131" s="2">
        <v>162265</v>
      </c>
      <c r="J131" s="2">
        <f t="shared" si="18"/>
        <v>0.84064530724105591</v>
      </c>
      <c r="K131" s="2">
        <v>103.4</v>
      </c>
      <c r="L131" s="2">
        <v>45.1</v>
      </c>
      <c r="M131" s="1"/>
      <c r="N131" s="3">
        <f t="shared" si="19"/>
        <v>362.18019505141706</v>
      </c>
      <c r="O131" s="3">
        <f t="shared" si="20"/>
        <v>239.87579418181991</v>
      </c>
      <c r="P131" s="3">
        <f t="shared" si="21"/>
        <v>870.48119220115666</v>
      </c>
      <c r="Q131" s="3">
        <f t="shared" si="22"/>
        <v>460.36197962920301</v>
      </c>
      <c r="R131" s="3">
        <f t="shared" si="25"/>
        <v>1.6434888974673711</v>
      </c>
      <c r="S131" s="3">
        <f t="shared" si="23"/>
        <v>-2.132314369573864</v>
      </c>
      <c r="T131" s="3">
        <f t="shared" si="24"/>
        <v>2.0249999999999999</v>
      </c>
      <c r="U131" s="1"/>
      <c r="V131" s="1">
        <f t="shared" si="33"/>
        <v>125</v>
      </c>
      <c r="W131" s="4">
        <f t="shared" si="26"/>
        <v>6.9554093241777082E-2</v>
      </c>
      <c r="X131" s="4">
        <f t="shared" si="27"/>
        <v>2.6542210893016431</v>
      </c>
      <c r="Y131" s="4">
        <f t="shared" si="28"/>
        <v>0.52347487574763818</v>
      </c>
      <c r="Z131" s="4">
        <f t="shared" si="29"/>
        <v>-1.5550875251752814</v>
      </c>
      <c r="AA131" s="4">
        <f t="shared" si="30"/>
        <v>1.6434888974673711</v>
      </c>
      <c r="AB131" s="4">
        <f t="shared" si="31"/>
        <v>0.14626804828690521</v>
      </c>
      <c r="AC131" s="4">
        <f t="shared" si="32"/>
        <v>2.0249999999999999</v>
      </c>
    </row>
    <row r="132" spans="1:29">
      <c r="A132" s="1">
        <v>1978.4</v>
      </c>
      <c r="B132" s="2">
        <v>5137.4160000000002</v>
      </c>
      <c r="C132" s="2">
        <v>47.046999999999997</v>
      </c>
      <c r="D132" s="2">
        <v>1487.9</v>
      </c>
      <c r="E132" s="2">
        <v>444.3</v>
      </c>
      <c r="F132" s="2">
        <v>97399.666666666672</v>
      </c>
      <c r="G132" s="2">
        <f t="shared" si="17"/>
        <v>82.018699878459216</v>
      </c>
      <c r="H132" s="2">
        <v>9.5833333333333339</v>
      </c>
      <c r="I132" s="2">
        <v>163024</v>
      </c>
      <c r="J132" s="2">
        <f t="shared" si="18"/>
        <v>0.84457745396521677</v>
      </c>
      <c r="K132" s="2">
        <v>103.3</v>
      </c>
      <c r="L132" s="2">
        <v>46.2</v>
      </c>
      <c r="M132" s="1"/>
      <c r="N132" s="3">
        <f t="shared" si="19"/>
        <v>362.28927379634433</v>
      </c>
      <c r="O132" s="3">
        <f t="shared" si="20"/>
        <v>241.42717390716544</v>
      </c>
      <c r="P132" s="3">
        <f t="shared" si="21"/>
        <v>871.32243394787918</v>
      </c>
      <c r="Q132" s="3">
        <f t="shared" si="22"/>
        <v>460.83332898741389</v>
      </c>
      <c r="R132" s="3">
        <f t="shared" si="25"/>
        <v>2.0941711838770694</v>
      </c>
      <c r="S132" s="3">
        <f t="shared" si="23"/>
        <v>-1.8167303955448824</v>
      </c>
      <c r="T132" s="3">
        <f t="shared" si="24"/>
        <v>2.3958333333333335</v>
      </c>
      <c r="U132" s="1"/>
      <c r="V132" s="1">
        <f t="shared" si="33"/>
        <v>126</v>
      </c>
      <c r="W132" s="4">
        <f t="shared" si="26"/>
        <v>0.10907874492727387</v>
      </c>
      <c r="X132" s="4">
        <f t="shared" si="27"/>
        <v>1.5513797253455266</v>
      </c>
      <c r="Y132" s="4">
        <f t="shared" si="28"/>
        <v>0.84124174672251684</v>
      </c>
      <c r="Z132" s="4">
        <f t="shared" si="29"/>
        <v>-1.0837381669643946</v>
      </c>
      <c r="AA132" s="4">
        <f t="shared" si="30"/>
        <v>2.0941711838770694</v>
      </c>
      <c r="AB132" s="4">
        <f t="shared" si="31"/>
        <v>0.31558397402898164</v>
      </c>
      <c r="AC132" s="4">
        <f t="shared" si="32"/>
        <v>2.3958333333333335</v>
      </c>
    </row>
    <row r="133" spans="1:29">
      <c r="A133" s="1">
        <v>1979.1</v>
      </c>
      <c r="B133" s="2">
        <v>5147.43</v>
      </c>
      <c r="C133" s="2">
        <v>47.875999999999998</v>
      </c>
      <c r="D133" s="2">
        <v>1523.6</v>
      </c>
      <c r="E133" s="2">
        <v>457.3</v>
      </c>
      <c r="F133" s="2">
        <v>98252.333333333328</v>
      </c>
      <c r="G133" s="2">
        <f t="shared" ref="G133:G196" si="34">F133/F$187*100</f>
        <v>82.736716826802976</v>
      </c>
      <c r="H133" s="2">
        <v>10.073333333333334</v>
      </c>
      <c r="I133" s="2">
        <v>163756.33333333334</v>
      </c>
      <c r="J133" s="2">
        <f t="shared" ref="J133:J196" si="35">I133/I$187</f>
        <v>0.84837144885014493</v>
      </c>
      <c r="K133" s="2">
        <v>102.9</v>
      </c>
      <c r="L133" s="2">
        <v>47.5</v>
      </c>
      <c r="M133" s="1"/>
      <c r="N133" s="3">
        <f t="shared" ref="N133:N196" si="36">LN((D133/C133)/J133)*100</f>
        <v>362.46536093859726</v>
      </c>
      <c r="O133" s="3">
        <f t="shared" ref="O133:O196" si="37">LN((E133/C133)/J133)*100</f>
        <v>242.11620054455335</v>
      </c>
      <c r="P133" s="3">
        <f t="shared" ref="P133:P196" si="38">LN(B133/J133)*100</f>
        <v>871.06895497677431</v>
      </c>
      <c r="Q133" s="3">
        <f t="shared" ref="Q133:Q196" si="39">LN((K133*G133/100)/J133)*100</f>
        <v>460.86876462862631</v>
      </c>
      <c r="R133" s="3">
        <f t="shared" si="25"/>
        <v>1.7467232967982138</v>
      </c>
      <c r="S133" s="3">
        <f t="shared" ref="S133:S196" si="40">LN(L133/C133)*100</f>
        <v>-0.78846239705284094</v>
      </c>
      <c r="T133" s="3">
        <f t="shared" ref="T133:T196" si="41">H133/4</f>
        <v>2.5183333333333335</v>
      </c>
      <c r="U133" s="1"/>
      <c r="V133" s="1">
        <f t="shared" si="33"/>
        <v>127</v>
      </c>
      <c r="W133" s="4">
        <f t="shared" si="26"/>
        <v>0.17608714225292488</v>
      </c>
      <c r="X133" s="4">
        <f t="shared" si="27"/>
        <v>0.68902663738791148</v>
      </c>
      <c r="Y133" s="4">
        <f t="shared" si="28"/>
        <v>-0.25347897110486883</v>
      </c>
      <c r="Z133" s="4">
        <f t="shared" si="29"/>
        <v>-1.0483025257519785</v>
      </c>
      <c r="AA133" s="4">
        <f t="shared" si="30"/>
        <v>1.7467232967982138</v>
      </c>
      <c r="AB133" s="4">
        <f t="shared" si="31"/>
        <v>1.0282679984920415</v>
      </c>
      <c r="AC133" s="4">
        <f t="shared" si="32"/>
        <v>2.5183333333333335</v>
      </c>
    </row>
    <row r="134" spans="1:29">
      <c r="A134" s="1">
        <v>1979.2</v>
      </c>
      <c r="B134" s="2">
        <v>5152.3379999999997</v>
      </c>
      <c r="C134" s="2">
        <v>49.058</v>
      </c>
      <c r="D134" s="2">
        <v>1564.3</v>
      </c>
      <c r="E134" s="2">
        <v>465.6</v>
      </c>
      <c r="F134" s="2">
        <v>98371</v>
      </c>
      <c r="G134" s="2">
        <f t="shared" si="34"/>
        <v>82.836644126885218</v>
      </c>
      <c r="H134" s="2">
        <v>10.18</v>
      </c>
      <c r="I134" s="2">
        <v>164447</v>
      </c>
      <c r="J134" s="2">
        <f t="shared" si="35"/>
        <v>0.85194958148627198</v>
      </c>
      <c r="K134" s="2">
        <v>102.4</v>
      </c>
      <c r="L134" s="2">
        <v>48.5</v>
      </c>
      <c r="M134" s="1"/>
      <c r="N134" s="3">
        <f t="shared" si="36"/>
        <v>362.24183775399672</v>
      </c>
      <c r="O134" s="3">
        <f t="shared" si="37"/>
        <v>241.05515553894713</v>
      </c>
      <c r="P134" s="3">
        <f t="shared" si="38"/>
        <v>870.74338017854325</v>
      </c>
      <c r="Q134" s="3">
        <f t="shared" si="39"/>
        <v>460.08149825889257</v>
      </c>
      <c r="R134" s="3">
        <f t="shared" ref="R134:R197" si="42">(LN(C134)-LN(C133))*100</f>
        <v>2.4388936579767151</v>
      </c>
      <c r="S134" s="3">
        <f t="shared" si="40"/>
        <v>-1.1439473647453717</v>
      </c>
      <c r="T134" s="3">
        <f t="shared" si="41"/>
        <v>2.5449999999999999</v>
      </c>
      <c r="U134" s="1"/>
      <c r="V134" s="1">
        <f t="shared" si="33"/>
        <v>128</v>
      </c>
      <c r="W134" s="4">
        <f t="shared" si="26"/>
        <v>-0.22352318460053766</v>
      </c>
      <c r="X134" s="4">
        <f t="shared" si="27"/>
        <v>-1.0610450056062177</v>
      </c>
      <c r="Y134" s="4">
        <f t="shared" si="28"/>
        <v>-0.3255747982310595</v>
      </c>
      <c r="Z134" s="4">
        <f t="shared" si="29"/>
        <v>-1.8355688954857214</v>
      </c>
      <c r="AA134" s="4">
        <f t="shared" si="30"/>
        <v>2.4388936579767151</v>
      </c>
      <c r="AB134" s="4">
        <f t="shared" si="31"/>
        <v>-0.3554849676925308</v>
      </c>
      <c r="AC134" s="4">
        <f t="shared" si="32"/>
        <v>2.5449999999999999</v>
      </c>
    </row>
    <row r="135" spans="1:29">
      <c r="A135" s="1">
        <v>1979.3</v>
      </c>
      <c r="B135" s="2">
        <v>5189.4459999999999</v>
      </c>
      <c r="C135" s="2">
        <v>50.115000000000002</v>
      </c>
      <c r="D135" s="2">
        <v>1618.6</v>
      </c>
      <c r="E135" s="2">
        <v>485.7</v>
      </c>
      <c r="F135" s="2">
        <v>99040.666666666672</v>
      </c>
      <c r="G135" s="2">
        <f t="shared" si="34"/>
        <v>83.400559705158329</v>
      </c>
      <c r="H135" s="2">
        <v>10.946666666666667</v>
      </c>
      <c r="I135" s="2">
        <v>165199.66666666666</v>
      </c>
      <c r="J135" s="2">
        <f t="shared" si="35"/>
        <v>0.855848917148615</v>
      </c>
      <c r="K135" s="2">
        <v>102.7</v>
      </c>
      <c r="L135" s="2">
        <v>49.6</v>
      </c>
      <c r="M135" s="1"/>
      <c r="N135" s="3">
        <f t="shared" si="36"/>
        <v>363.06579096610483</v>
      </c>
      <c r="O135" s="3">
        <f t="shared" si="37"/>
        <v>242.69322019511455</v>
      </c>
      <c r="P135" s="3">
        <f t="shared" si="38"/>
        <v>871.00436438007341</v>
      </c>
      <c r="Q135" s="3">
        <f t="shared" si="39"/>
        <v>460.59583684579042</v>
      </c>
      <c r="R135" s="3">
        <f t="shared" si="42"/>
        <v>2.1317092885938305</v>
      </c>
      <c r="S135" s="3">
        <f t="shared" si="40"/>
        <v>-1.0329530745947713</v>
      </c>
      <c r="T135" s="3">
        <f t="shared" si="41"/>
        <v>2.7366666666666668</v>
      </c>
      <c r="U135" s="1"/>
      <c r="V135" s="1">
        <f t="shared" si="33"/>
        <v>129</v>
      </c>
      <c r="W135" s="4">
        <f t="shared" ref="W135:W198" si="43">N135-N134</f>
        <v>0.82395321210810835</v>
      </c>
      <c r="X135" s="4">
        <f t="shared" ref="X135:X198" si="44">O135-O134</f>
        <v>1.6380646561674155</v>
      </c>
      <c r="Y135" s="4">
        <f t="shared" ref="Y135:Y198" si="45">P135-P134</f>
        <v>0.26098420153016377</v>
      </c>
      <c r="Z135" s="4">
        <f t="shared" ref="Z135:Z198" si="46">Q135-Q$238</f>
        <v>-1.3212303085878716</v>
      </c>
      <c r="AA135" s="4">
        <f t="shared" ref="AA135:AA198" si="47">R135</f>
        <v>2.1317092885938305</v>
      </c>
      <c r="AB135" s="4">
        <f t="shared" ref="AB135:AB198" si="48">S135-S134</f>
        <v>0.11099429015060047</v>
      </c>
      <c r="AC135" s="4">
        <f t="shared" ref="AC135:AC198" si="49">T135</f>
        <v>2.7366666666666668</v>
      </c>
    </row>
    <row r="136" spans="1:29">
      <c r="A136" s="1">
        <v>1979.4</v>
      </c>
      <c r="B136" s="2">
        <v>5204.6620000000003</v>
      </c>
      <c r="C136" s="2">
        <v>51.116999999999997</v>
      </c>
      <c r="D136" s="2">
        <v>1662.2</v>
      </c>
      <c r="E136" s="2">
        <v>491</v>
      </c>
      <c r="F136" s="2">
        <v>99637</v>
      </c>
      <c r="G136" s="2">
        <f t="shared" si="34"/>
        <v>83.902722457537919</v>
      </c>
      <c r="H136" s="2">
        <v>13.576666666666666</v>
      </c>
      <c r="I136" s="2">
        <v>166054.66666666666</v>
      </c>
      <c r="J136" s="2">
        <f t="shared" si="35"/>
        <v>0.86027841049401366</v>
      </c>
      <c r="K136" s="2">
        <v>102.6</v>
      </c>
      <c r="L136" s="2">
        <v>50.8</v>
      </c>
      <c r="M136" s="1"/>
      <c r="N136" s="3">
        <f t="shared" si="36"/>
        <v>363.22793912099877</v>
      </c>
      <c r="O136" s="3">
        <f t="shared" si="37"/>
        <v>241.28262138855825</v>
      </c>
      <c r="P136" s="3">
        <f t="shared" si="38"/>
        <v>870.78092503727703</v>
      </c>
      <c r="Q136" s="3">
        <f t="shared" si="39"/>
        <v>460.58250175259133</v>
      </c>
      <c r="R136" s="3">
        <f t="shared" si="42"/>
        <v>1.9796758424382332</v>
      </c>
      <c r="S136" s="3">
        <f t="shared" si="40"/>
        <v>-0.62207683167756467</v>
      </c>
      <c r="T136" s="3">
        <f t="shared" si="41"/>
        <v>3.3941666666666666</v>
      </c>
      <c r="U136" s="1"/>
      <c r="V136" s="1">
        <f t="shared" si="33"/>
        <v>130</v>
      </c>
      <c r="W136" s="4">
        <f t="shared" si="43"/>
        <v>0.16214815489394141</v>
      </c>
      <c r="X136" s="4">
        <f t="shared" si="44"/>
        <v>-1.410598806556294</v>
      </c>
      <c r="Y136" s="4">
        <f t="shared" si="45"/>
        <v>-0.22343934279638233</v>
      </c>
      <c r="Z136" s="4">
        <f t="shared" si="46"/>
        <v>-1.3345654017869606</v>
      </c>
      <c r="AA136" s="4">
        <f t="shared" si="47"/>
        <v>1.9796758424382332</v>
      </c>
      <c r="AB136" s="4">
        <f t="shared" si="48"/>
        <v>0.41087624291720659</v>
      </c>
      <c r="AC136" s="4">
        <f t="shared" si="49"/>
        <v>3.3941666666666666</v>
      </c>
    </row>
    <row r="137" spans="1:29">
      <c r="A137" s="1">
        <v>1980.1</v>
      </c>
      <c r="B137" s="2">
        <v>5221.2529999999997</v>
      </c>
      <c r="C137" s="2">
        <v>52.195</v>
      </c>
      <c r="D137" s="2">
        <v>1709.1</v>
      </c>
      <c r="E137" s="2">
        <v>495.3</v>
      </c>
      <c r="F137" s="2">
        <v>99862.333333333328</v>
      </c>
      <c r="G137" s="2">
        <f t="shared" si="34"/>
        <v>84.092472049828913</v>
      </c>
      <c r="H137" s="2">
        <v>15.046666666666667</v>
      </c>
      <c r="I137" s="2">
        <v>166762.33333333334</v>
      </c>
      <c r="J137" s="2">
        <f t="shared" si="35"/>
        <v>0.86394461492765162</v>
      </c>
      <c r="K137" s="2">
        <v>102.1</v>
      </c>
      <c r="L137" s="2">
        <v>52.3</v>
      </c>
      <c r="M137" s="1"/>
      <c r="N137" s="3">
        <f t="shared" si="36"/>
        <v>363.49821056199659</v>
      </c>
      <c r="O137" s="3">
        <f t="shared" si="37"/>
        <v>239.64235500596988</v>
      </c>
      <c r="P137" s="3">
        <f t="shared" si="38"/>
        <v>870.67393057120432</v>
      </c>
      <c r="Q137" s="3">
        <f t="shared" si="39"/>
        <v>459.89462055881296</v>
      </c>
      <c r="R137" s="3">
        <f t="shared" si="42"/>
        <v>2.0869581959049643</v>
      </c>
      <c r="S137" s="3">
        <f t="shared" si="40"/>
        <v>0.20096662106153396</v>
      </c>
      <c r="T137" s="3">
        <f t="shared" si="41"/>
        <v>3.7616666666666667</v>
      </c>
      <c r="U137" s="1"/>
      <c r="V137" s="1">
        <f t="shared" ref="V137:V200" si="50">V136+1</f>
        <v>131</v>
      </c>
      <c r="W137" s="4">
        <f t="shared" si="43"/>
        <v>0.27027144099781708</v>
      </c>
      <c r="X137" s="4">
        <f t="shared" si="44"/>
        <v>-1.6402663825883792</v>
      </c>
      <c r="Y137" s="4">
        <f t="shared" si="45"/>
        <v>-0.10699446607270602</v>
      </c>
      <c r="Z137" s="4">
        <f t="shared" si="46"/>
        <v>-2.0224465955653272</v>
      </c>
      <c r="AA137" s="4">
        <f t="shared" si="47"/>
        <v>2.0869581959049643</v>
      </c>
      <c r="AB137" s="4">
        <f t="shared" si="48"/>
        <v>0.82304345273909862</v>
      </c>
      <c r="AC137" s="4">
        <f t="shared" si="49"/>
        <v>3.7616666666666667</v>
      </c>
    </row>
    <row r="138" spans="1:29">
      <c r="A138" s="1">
        <v>1980.2</v>
      </c>
      <c r="B138" s="2">
        <v>5115.9170000000004</v>
      </c>
      <c r="C138" s="2">
        <v>53.348999999999997</v>
      </c>
      <c r="D138" s="2">
        <v>1711.2</v>
      </c>
      <c r="E138" s="2">
        <v>462.7</v>
      </c>
      <c r="F138" s="2">
        <v>98953.333333333328</v>
      </c>
      <c r="G138" s="2">
        <f t="shared" si="34"/>
        <v>83.327017703412395</v>
      </c>
      <c r="H138" s="2">
        <v>12.686666666666667</v>
      </c>
      <c r="I138" s="2">
        <v>167415.66666666666</v>
      </c>
      <c r="J138" s="2">
        <f t="shared" si="35"/>
        <v>0.86732933498885278</v>
      </c>
      <c r="K138" s="2">
        <v>101.3</v>
      </c>
      <c r="L138" s="2">
        <v>53.7</v>
      </c>
      <c r="M138" s="1"/>
      <c r="N138" s="3">
        <f t="shared" si="36"/>
        <v>361.04314428552863</v>
      </c>
      <c r="O138" s="3">
        <f t="shared" si="37"/>
        <v>230.25601810000444</v>
      </c>
      <c r="P138" s="3">
        <f t="shared" si="38"/>
        <v>868.24484574716564</v>
      </c>
      <c r="Q138" s="3">
        <f t="shared" si="39"/>
        <v>457.80255825463331</v>
      </c>
      <c r="R138" s="3">
        <f t="shared" si="42"/>
        <v>2.1868528569371382</v>
      </c>
      <c r="S138" s="3">
        <f t="shared" si="40"/>
        <v>0.655776808518586</v>
      </c>
      <c r="T138" s="3">
        <f t="shared" si="41"/>
        <v>3.1716666666666669</v>
      </c>
      <c r="U138" s="1"/>
      <c r="V138" s="1">
        <f t="shared" si="50"/>
        <v>132</v>
      </c>
      <c r="W138" s="4">
        <f t="shared" si="43"/>
        <v>-2.4550662764679601</v>
      </c>
      <c r="X138" s="4">
        <f t="shared" si="44"/>
        <v>-9.386336905965436</v>
      </c>
      <c r="Y138" s="4">
        <f t="shared" si="45"/>
        <v>-2.4290848240386822</v>
      </c>
      <c r="Z138" s="4">
        <f t="shared" si="46"/>
        <v>-4.1145088997449761</v>
      </c>
      <c r="AA138" s="4">
        <f t="shared" si="47"/>
        <v>2.1868528569371382</v>
      </c>
      <c r="AB138" s="4">
        <f t="shared" si="48"/>
        <v>0.45481018745705204</v>
      </c>
      <c r="AC138" s="4">
        <f t="shared" si="49"/>
        <v>3.1716666666666669</v>
      </c>
    </row>
    <row r="139" spans="1:29">
      <c r="A139" s="1">
        <v>1980.3</v>
      </c>
      <c r="B139" s="2">
        <v>5107.3760000000002</v>
      </c>
      <c r="C139" s="2">
        <v>54.56</v>
      </c>
      <c r="D139" s="2">
        <v>1770.1</v>
      </c>
      <c r="E139" s="2">
        <v>477.3</v>
      </c>
      <c r="F139" s="2">
        <v>98899</v>
      </c>
      <c r="G139" s="2">
        <f t="shared" si="34"/>
        <v>83.281264473318572</v>
      </c>
      <c r="H139" s="2">
        <v>9.836666666666666</v>
      </c>
      <c r="I139" s="2">
        <v>168110.66666666666</v>
      </c>
      <c r="J139" s="2">
        <f t="shared" si="35"/>
        <v>0.87092991729885516</v>
      </c>
      <c r="K139" s="2">
        <v>101.2</v>
      </c>
      <c r="L139" s="2">
        <v>55.1</v>
      </c>
      <c r="M139" s="1"/>
      <c r="N139" s="3">
        <f t="shared" si="36"/>
        <v>361.76840753222564</v>
      </c>
      <c r="O139" s="3">
        <f t="shared" si="37"/>
        <v>230.7037978186996</v>
      </c>
      <c r="P139" s="3">
        <f t="shared" si="38"/>
        <v>867.66348160848975</v>
      </c>
      <c r="Q139" s="3">
        <f t="shared" si="39"/>
        <v>457.23459461642699</v>
      </c>
      <c r="R139" s="3">
        <f t="shared" si="42"/>
        <v>2.2445780105573743</v>
      </c>
      <c r="S139" s="3">
        <f t="shared" si="40"/>
        <v>0.98487026236620256</v>
      </c>
      <c r="T139" s="3">
        <f t="shared" si="41"/>
        <v>2.4591666666666665</v>
      </c>
      <c r="U139" s="1"/>
      <c r="V139" s="1">
        <f t="shared" si="50"/>
        <v>133</v>
      </c>
      <c r="W139" s="4">
        <f t="shared" si="43"/>
        <v>0.72526324669701125</v>
      </c>
      <c r="X139" s="4">
        <f t="shared" si="44"/>
        <v>0.44777971869515909</v>
      </c>
      <c r="Y139" s="4">
        <f t="shared" si="45"/>
        <v>-0.58136413867589454</v>
      </c>
      <c r="Z139" s="4">
        <f t="shared" si="46"/>
        <v>-4.6824725379512984</v>
      </c>
      <c r="AA139" s="4">
        <f t="shared" si="47"/>
        <v>2.2445780105573743</v>
      </c>
      <c r="AB139" s="4">
        <f t="shared" si="48"/>
        <v>0.32909345384761657</v>
      </c>
      <c r="AC139" s="4">
        <f t="shared" si="49"/>
        <v>2.4591666666666665</v>
      </c>
    </row>
    <row r="140" spans="1:29">
      <c r="A140" s="1">
        <v>1980.4</v>
      </c>
      <c r="B140" s="2">
        <v>5202.1099999999997</v>
      </c>
      <c r="C140" s="2">
        <v>56.070999999999998</v>
      </c>
      <c r="D140" s="2">
        <v>1838.1</v>
      </c>
      <c r="E140" s="2">
        <v>507</v>
      </c>
      <c r="F140" s="2">
        <v>99498.666666666672</v>
      </c>
      <c r="G140" s="2">
        <f t="shared" si="34"/>
        <v>83.786234172329685</v>
      </c>
      <c r="H140" s="2">
        <v>15.853333333333333</v>
      </c>
      <c r="I140" s="2">
        <v>168693.66666666666</v>
      </c>
      <c r="J140" s="2">
        <f t="shared" si="35"/>
        <v>0.8739502618840802</v>
      </c>
      <c r="K140" s="2">
        <v>101.5</v>
      </c>
      <c r="L140" s="2">
        <v>56.6</v>
      </c>
      <c r="M140" s="1"/>
      <c r="N140" s="3">
        <f t="shared" si="36"/>
        <v>362.46007771192888</v>
      </c>
      <c r="O140" s="3">
        <f t="shared" si="37"/>
        <v>233.66240723107535</v>
      </c>
      <c r="P140" s="3">
        <f t="shared" si="38"/>
        <v>869.15514050436241</v>
      </c>
      <c r="Q140" s="3">
        <f t="shared" si="39"/>
        <v>457.78891500134665</v>
      </c>
      <c r="R140" s="3">
        <f t="shared" si="42"/>
        <v>2.7317731290630753</v>
      </c>
      <c r="S140" s="3">
        <f t="shared" si="40"/>
        <v>0.93902403832996773</v>
      </c>
      <c r="T140" s="3">
        <f t="shared" si="41"/>
        <v>3.9633333333333334</v>
      </c>
      <c r="U140" s="1"/>
      <c r="V140" s="1">
        <f t="shared" si="50"/>
        <v>134</v>
      </c>
      <c r="W140" s="4">
        <f t="shared" si="43"/>
        <v>0.69167017970323741</v>
      </c>
      <c r="X140" s="4">
        <f t="shared" si="44"/>
        <v>2.9586094123757505</v>
      </c>
      <c r="Y140" s="4">
        <f t="shared" si="45"/>
        <v>1.4916588958726607</v>
      </c>
      <c r="Z140" s="4">
        <f t="shared" si="46"/>
        <v>-4.1281521530316354</v>
      </c>
      <c r="AA140" s="4">
        <f t="shared" si="47"/>
        <v>2.7317731290630753</v>
      </c>
      <c r="AB140" s="4">
        <f t="shared" si="48"/>
        <v>-4.5846224036234839E-2</v>
      </c>
      <c r="AC140" s="4">
        <f t="shared" si="49"/>
        <v>3.9633333333333334</v>
      </c>
    </row>
    <row r="141" spans="1:29">
      <c r="A141" s="1">
        <v>1981.1</v>
      </c>
      <c r="B141" s="2">
        <v>5307.5439999999999</v>
      </c>
      <c r="C141" s="2">
        <v>57.517000000000003</v>
      </c>
      <c r="D141" s="2">
        <v>1893.7</v>
      </c>
      <c r="E141" s="2">
        <v>524.4</v>
      </c>
      <c r="F141" s="2">
        <v>100239</v>
      </c>
      <c r="G141" s="2">
        <f t="shared" si="34"/>
        <v>84.409657019191101</v>
      </c>
      <c r="H141" s="2">
        <v>16.57</v>
      </c>
      <c r="I141" s="2">
        <v>169279</v>
      </c>
      <c r="J141" s="2">
        <f t="shared" si="35"/>
        <v>0.87698269475523805</v>
      </c>
      <c r="K141" s="2">
        <v>101.6</v>
      </c>
      <c r="L141" s="2">
        <v>58.1</v>
      </c>
      <c r="M141" s="1"/>
      <c r="N141" s="3">
        <f t="shared" si="36"/>
        <v>362.54753291129111</v>
      </c>
      <c r="O141" s="3">
        <f t="shared" si="37"/>
        <v>234.14422147335964</v>
      </c>
      <c r="P141" s="3">
        <f t="shared" si="38"/>
        <v>870.81525028232659</v>
      </c>
      <c r="Q141" s="3">
        <f t="shared" si="39"/>
        <v>458.28231829962124</v>
      </c>
      <c r="R141" s="3">
        <f t="shared" si="42"/>
        <v>2.5461811454889016</v>
      </c>
      <c r="S141" s="3">
        <f t="shared" si="40"/>
        <v>1.0085107577139329</v>
      </c>
      <c r="T141" s="3">
        <f t="shared" si="41"/>
        <v>4.1425000000000001</v>
      </c>
      <c r="U141" s="1"/>
      <c r="V141" s="1">
        <f t="shared" si="50"/>
        <v>135</v>
      </c>
      <c r="W141" s="4">
        <f t="shared" si="43"/>
        <v>8.7455199362239E-2</v>
      </c>
      <c r="X141" s="4">
        <f t="shared" si="44"/>
        <v>0.48181424228428682</v>
      </c>
      <c r="Y141" s="4">
        <f t="shared" si="45"/>
        <v>1.6601097779641805</v>
      </c>
      <c r="Z141" s="4">
        <f t="shared" si="46"/>
        <v>-3.6347488547570492</v>
      </c>
      <c r="AA141" s="4">
        <f t="shared" si="47"/>
        <v>2.5461811454889016</v>
      </c>
      <c r="AB141" s="4">
        <f t="shared" si="48"/>
        <v>6.9486719383965223E-2</v>
      </c>
      <c r="AC141" s="4">
        <f t="shared" si="49"/>
        <v>4.1425000000000001</v>
      </c>
    </row>
    <row r="142" spans="1:29">
      <c r="A142" s="1">
        <v>1981.2</v>
      </c>
      <c r="B142" s="2">
        <v>5266.1170000000002</v>
      </c>
      <c r="C142" s="2">
        <v>58.597999999999999</v>
      </c>
      <c r="D142" s="2">
        <v>1925.5</v>
      </c>
      <c r="E142" s="2">
        <v>539.70000000000005</v>
      </c>
      <c r="F142" s="2">
        <v>100800.66666666667</v>
      </c>
      <c r="G142" s="2">
        <f t="shared" si="34"/>
        <v>84.882627526602832</v>
      </c>
      <c r="H142" s="2">
        <v>17.78</v>
      </c>
      <c r="I142" s="2">
        <v>169837.33333333334</v>
      </c>
      <c r="J142" s="2">
        <f t="shared" si="35"/>
        <v>0.8798752488891729</v>
      </c>
      <c r="K142" s="2">
        <v>101.2</v>
      </c>
      <c r="L142" s="2">
        <v>59.1</v>
      </c>
      <c r="M142" s="1"/>
      <c r="N142" s="3">
        <f t="shared" si="36"/>
        <v>362.02155311323565</v>
      </c>
      <c r="O142" s="3">
        <f t="shared" si="37"/>
        <v>234.82880075019898</v>
      </c>
      <c r="P142" s="3">
        <f t="shared" si="38"/>
        <v>869.70237019968124</v>
      </c>
      <c r="Q142" s="3">
        <f t="shared" si="39"/>
        <v>458.11731646569348</v>
      </c>
      <c r="R142" s="3">
        <f t="shared" si="42"/>
        <v>1.8620010026975997</v>
      </c>
      <c r="S142" s="3">
        <f t="shared" si="40"/>
        <v>0.8530358104349548</v>
      </c>
      <c r="T142" s="3">
        <f t="shared" si="41"/>
        <v>4.4450000000000003</v>
      </c>
      <c r="U142" s="1"/>
      <c r="V142" s="1">
        <f t="shared" si="50"/>
        <v>136</v>
      </c>
      <c r="W142" s="4">
        <f t="shared" si="43"/>
        <v>-0.52597979805545947</v>
      </c>
      <c r="X142" s="4">
        <f t="shared" si="44"/>
        <v>0.68457927683934372</v>
      </c>
      <c r="Y142" s="4">
        <f t="shared" si="45"/>
        <v>-1.1128800826453471</v>
      </c>
      <c r="Z142" s="4">
        <f t="shared" si="46"/>
        <v>-3.79975068868481</v>
      </c>
      <c r="AA142" s="4">
        <f t="shared" si="47"/>
        <v>1.8620010026975997</v>
      </c>
      <c r="AB142" s="4">
        <f t="shared" si="48"/>
        <v>-0.15547494727897815</v>
      </c>
      <c r="AC142" s="4">
        <f t="shared" si="49"/>
        <v>4.4450000000000003</v>
      </c>
    </row>
    <row r="143" spans="1:29">
      <c r="A143" s="1">
        <v>1981.3</v>
      </c>
      <c r="B143" s="2">
        <v>5329.8289999999997</v>
      </c>
      <c r="C143" s="2">
        <v>59.640999999999998</v>
      </c>
      <c r="D143" s="2">
        <v>1965.1</v>
      </c>
      <c r="E143" s="2">
        <v>548.79999999999995</v>
      </c>
      <c r="F143" s="2">
        <v>100482</v>
      </c>
      <c r="G143" s="2">
        <f t="shared" si="34"/>
        <v>84.614283428629165</v>
      </c>
      <c r="H143" s="2">
        <v>17.576666666666664</v>
      </c>
      <c r="I143" s="2">
        <v>170412.66666666666</v>
      </c>
      <c r="J143" s="2">
        <f t="shared" si="35"/>
        <v>0.88285587482061834</v>
      </c>
      <c r="K143" s="2">
        <v>100.8</v>
      </c>
      <c r="L143" s="2">
        <v>60.4</v>
      </c>
      <c r="M143" s="1"/>
      <c r="N143" s="3">
        <f t="shared" si="36"/>
        <v>361.95484704415355</v>
      </c>
      <c r="O143" s="3">
        <f t="shared" si="37"/>
        <v>234.39841332594889</v>
      </c>
      <c r="P143" s="3">
        <f t="shared" si="38"/>
        <v>870.56677479677114</v>
      </c>
      <c r="Q143" s="3">
        <f t="shared" si="39"/>
        <v>457.06645707381978</v>
      </c>
      <c r="R143" s="3">
        <f t="shared" si="42"/>
        <v>1.7642690718554732</v>
      </c>
      <c r="S143" s="3">
        <f t="shared" si="40"/>
        <v>1.2645847914512354</v>
      </c>
      <c r="T143" s="3">
        <f t="shared" si="41"/>
        <v>4.3941666666666661</v>
      </c>
      <c r="U143" s="1"/>
      <c r="V143" s="1">
        <f t="shared" si="50"/>
        <v>137</v>
      </c>
      <c r="W143" s="4">
        <f t="shared" si="43"/>
        <v>-6.6706069082101749E-2</v>
      </c>
      <c r="X143" s="4">
        <f t="shared" si="44"/>
        <v>-0.43038742425008536</v>
      </c>
      <c r="Y143" s="4">
        <f t="shared" si="45"/>
        <v>0.86440459708990147</v>
      </c>
      <c r="Z143" s="4">
        <f t="shared" si="46"/>
        <v>-4.8506100805585106</v>
      </c>
      <c r="AA143" s="4">
        <f t="shared" si="47"/>
        <v>1.7642690718554732</v>
      </c>
      <c r="AB143" s="4">
        <f t="shared" si="48"/>
        <v>0.41154898101628057</v>
      </c>
      <c r="AC143" s="4">
        <f t="shared" si="49"/>
        <v>4.3941666666666661</v>
      </c>
    </row>
    <row r="144" spans="1:29">
      <c r="A144" s="1">
        <v>1981.4</v>
      </c>
      <c r="B144" s="2">
        <v>5263.3680000000004</v>
      </c>
      <c r="C144" s="2">
        <v>60.728999999999999</v>
      </c>
      <c r="D144" s="2">
        <v>1979.9</v>
      </c>
      <c r="E144" s="2">
        <v>557.4</v>
      </c>
      <c r="F144" s="2">
        <v>100076.66666666667</v>
      </c>
      <c r="G144" s="2">
        <f t="shared" si="34"/>
        <v>84.272958718235884</v>
      </c>
      <c r="H144" s="2">
        <v>13.586666666666666</v>
      </c>
      <c r="I144" s="2">
        <v>170990.33333333334</v>
      </c>
      <c r="J144" s="2">
        <f t="shared" si="35"/>
        <v>0.8858485890379969</v>
      </c>
      <c r="K144" s="2">
        <v>101</v>
      </c>
      <c r="L144" s="2">
        <v>61.3</v>
      </c>
      <c r="M144" s="1"/>
      <c r="N144" s="3">
        <f t="shared" si="36"/>
        <v>360.5589509629624</v>
      </c>
      <c r="O144" s="3">
        <f t="shared" si="37"/>
        <v>233.80710073148188</v>
      </c>
      <c r="P144" s="3">
        <f t="shared" si="38"/>
        <v>868.97356407215261</v>
      </c>
      <c r="Q144" s="3">
        <f t="shared" si="39"/>
        <v>456.52206057182354</v>
      </c>
      <c r="R144" s="3">
        <f t="shared" si="42"/>
        <v>1.8078086421292383</v>
      </c>
      <c r="S144" s="3">
        <f t="shared" si="40"/>
        <v>0.93584994946157918</v>
      </c>
      <c r="T144" s="3">
        <f t="shared" si="41"/>
        <v>3.3966666666666665</v>
      </c>
      <c r="U144" s="1"/>
      <c r="V144" s="1">
        <f t="shared" si="50"/>
        <v>138</v>
      </c>
      <c r="W144" s="4">
        <f t="shared" si="43"/>
        <v>-1.3958960811911538</v>
      </c>
      <c r="X144" s="4">
        <f t="shared" si="44"/>
        <v>-0.59131259446701279</v>
      </c>
      <c r="Y144" s="4">
        <f t="shared" si="45"/>
        <v>-1.5932107246185296</v>
      </c>
      <c r="Z144" s="4">
        <f t="shared" si="46"/>
        <v>-5.3950065825547426</v>
      </c>
      <c r="AA144" s="4">
        <f t="shared" si="47"/>
        <v>1.8078086421292383</v>
      </c>
      <c r="AB144" s="4">
        <f t="shared" si="48"/>
        <v>-0.32873484198965619</v>
      </c>
      <c r="AC144" s="4">
        <f t="shared" si="49"/>
        <v>3.3966666666666665</v>
      </c>
    </row>
    <row r="145" spans="1:29">
      <c r="A145" s="1">
        <v>1982.1</v>
      </c>
      <c r="B145" s="2">
        <v>5177.0770000000002</v>
      </c>
      <c r="C145" s="2">
        <v>61.555</v>
      </c>
      <c r="D145" s="2">
        <v>2018</v>
      </c>
      <c r="E145" s="2">
        <v>547.9</v>
      </c>
      <c r="F145" s="2">
        <v>99708.666666666672</v>
      </c>
      <c r="G145" s="2">
        <f t="shared" si="34"/>
        <v>83.963071810115679</v>
      </c>
      <c r="H145" s="2">
        <v>14.226666666666667</v>
      </c>
      <c r="I145" s="2">
        <v>171497</v>
      </c>
      <c r="J145" s="2">
        <f t="shared" si="35"/>
        <v>0.88847347398341825</v>
      </c>
      <c r="K145" s="2">
        <v>100.1</v>
      </c>
      <c r="L145" s="2">
        <v>62.9</v>
      </c>
      <c r="M145" s="1"/>
      <c r="N145" s="3">
        <f t="shared" si="36"/>
        <v>360.8181603477214</v>
      </c>
      <c r="O145" s="3">
        <f t="shared" si="37"/>
        <v>230.44121911080299</v>
      </c>
      <c r="P145" s="3">
        <f t="shared" si="38"/>
        <v>867.02463769333792</v>
      </c>
      <c r="Q145" s="3">
        <f t="shared" si="39"/>
        <v>454.96270678697107</v>
      </c>
      <c r="R145" s="3">
        <f t="shared" si="42"/>
        <v>1.350974065202859</v>
      </c>
      <c r="S145" s="3">
        <f t="shared" si="40"/>
        <v>2.1615079606816554</v>
      </c>
      <c r="T145" s="3">
        <f t="shared" si="41"/>
        <v>3.5566666666666666</v>
      </c>
      <c r="U145" s="1"/>
      <c r="V145" s="1">
        <f t="shared" si="50"/>
        <v>139</v>
      </c>
      <c r="W145" s="4">
        <f t="shared" si="43"/>
        <v>0.25920938475900357</v>
      </c>
      <c r="X145" s="4">
        <f t="shared" si="44"/>
        <v>-3.3658816206788913</v>
      </c>
      <c r="Y145" s="4">
        <f t="shared" si="45"/>
        <v>-1.94892637881469</v>
      </c>
      <c r="Z145" s="4">
        <f t="shared" si="46"/>
        <v>-6.9543603674072187</v>
      </c>
      <c r="AA145" s="4">
        <f t="shared" si="47"/>
        <v>1.350974065202859</v>
      </c>
      <c r="AB145" s="4">
        <f t="shared" si="48"/>
        <v>1.2256580112200761</v>
      </c>
      <c r="AC145" s="4">
        <f t="shared" si="49"/>
        <v>3.5566666666666666</v>
      </c>
    </row>
    <row r="146" spans="1:29">
      <c r="A146" s="1">
        <v>1982.2</v>
      </c>
      <c r="B146" s="2">
        <v>5204.8590000000004</v>
      </c>
      <c r="C146" s="2">
        <v>62.302</v>
      </c>
      <c r="D146" s="2">
        <v>2044.4</v>
      </c>
      <c r="E146" s="2">
        <v>535</v>
      </c>
      <c r="F146" s="2">
        <v>99745</v>
      </c>
      <c r="G146" s="2">
        <f t="shared" si="34"/>
        <v>83.993667528399286</v>
      </c>
      <c r="H146" s="2">
        <v>14.513333333333334</v>
      </c>
      <c r="I146" s="2">
        <v>172020</v>
      </c>
      <c r="J146" s="2">
        <f t="shared" si="35"/>
        <v>0.89118297693036974</v>
      </c>
      <c r="K146" s="2">
        <v>100.8</v>
      </c>
      <c r="L146" s="2">
        <v>63.4</v>
      </c>
      <c r="M146" s="1"/>
      <c r="N146" s="3">
        <f t="shared" si="36"/>
        <v>360.60716101687962</v>
      </c>
      <c r="O146" s="3">
        <f t="shared" si="37"/>
        <v>226.54787301706781</v>
      </c>
      <c r="P146" s="3">
        <f t="shared" si="38"/>
        <v>867.25534026264995</v>
      </c>
      <c r="Q146" s="3">
        <f t="shared" si="39"/>
        <v>455.39150903656349</v>
      </c>
      <c r="R146" s="3">
        <f t="shared" si="42"/>
        <v>1.2062443907280063</v>
      </c>
      <c r="S146" s="3">
        <f t="shared" si="40"/>
        <v>1.7470333436322423</v>
      </c>
      <c r="T146" s="3">
        <f t="shared" si="41"/>
        <v>3.6283333333333334</v>
      </c>
      <c r="U146" s="1"/>
      <c r="V146" s="1">
        <f t="shared" si="50"/>
        <v>140</v>
      </c>
      <c r="W146" s="4">
        <f t="shared" si="43"/>
        <v>-0.21099933084178701</v>
      </c>
      <c r="X146" s="4">
        <f t="shared" si="44"/>
        <v>-3.8933460937351754</v>
      </c>
      <c r="Y146" s="4">
        <f t="shared" si="45"/>
        <v>0.23070256931202948</v>
      </c>
      <c r="Z146" s="4">
        <f t="shared" si="46"/>
        <v>-6.5255581178147963</v>
      </c>
      <c r="AA146" s="4">
        <f t="shared" si="47"/>
        <v>1.2062443907280063</v>
      </c>
      <c r="AB146" s="4">
        <f t="shared" si="48"/>
        <v>-0.41447461704941313</v>
      </c>
      <c r="AC146" s="4">
        <f t="shared" si="49"/>
        <v>3.6283333333333334</v>
      </c>
    </row>
    <row r="147" spans="1:29">
      <c r="A147" s="1">
        <v>1982.3</v>
      </c>
      <c r="B147" s="2">
        <v>5185.2250000000004</v>
      </c>
      <c r="C147" s="2">
        <v>63.182000000000002</v>
      </c>
      <c r="D147" s="2">
        <v>2092.4</v>
      </c>
      <c r="E147" s="2">
        <v>522.9</v>
      </c>
      <c r="F147" s="2">
        <v>99543.333333333328</v>
      </c>
      <c r="G147" s="2">
        <f t="shared" si="34"/>
        <v>83.823847257192099</v>
      </c>
      <c r="H147" s="2">
        <v>11.006666666666668</v>
      </c>
      <c r="I147" s="2">
        <v>172521.66666666666</v>
      </c>
      <c r="J147" s="2">
        <f t="shared" si="35"/>
        <v>0.89378195840593488</v>
      </c>
      <c r="K147" s="2">
        <v>100.8</v>
      </c>
      <c r="L147" s="2">
        <v>64.400000000000006</v>
      </c>
      <c r="M147" s="1"/>
      <c r="N147" s="3">
        <f t="shared" si="36"/>
        <v>361.23409889925523</v>
      </c>
      <c r="O147" s="3">
        <f t="shared" si="37"/>
        <v>222.56642186901817</v>
      </c>
      <c r="P147" s="3">
        <f t="shared" si="38"/>
        <v>866.58619420852801</v>
      </c>
      <c r="Q147" s="3">
        <f t="shared" si="39"/>
        <v>454.89791380849283</v>
      </c>
      <c r="R147" s="3">
        <f t="shared" si="42"/>
        <v>1.4025922453264172</v>
      </c>
      <c r="S147" s="3">
        <f t="shared" si="40"/>
        <v>1.9094182650185265</v>
      </c>
      <c r="T147" s="3">
        <f t="shared" si="41"/>
        <v>2.7516666666666669</v>
      </c>
      <c r="U147" s="1"/>
      <c r="V147" s="1">
        <f t="shared" si="50"/>
        <v>141</v>
      </c>
      <c r="W147" s="4">
        <f t="shared" si="43"/>
        <v>0.62693788237561421</v>
      </c>
      <c r="X147" s="4">
        <f t="shared" si="44"/>
        <v>-3.9814511480496435</v>
      </c>
      <c r="Y147" s="4">
        <f t="shared" si="45"/>
        <v>-0.6691460541219385</v>
      </c>
      <c r="Z147" s="4">
        <f t="shared" si="46"/>
        <v>-7.0191533458854565</v>
      </c>
      <c r="AA147" s="4">
        <f t="shared" si="47"/>
        <v>1.4025922453264172</v>
      </c>
      <c r="AB147" s="4">
        <f t="shared" si="48"/>
        <v>0.16238492138628424</v>
      </c>
      <c r="AC147" s="4">
        <f t="shared" si="49"/>
        <v>2.7516666666666669</v>
      </c>
    </row>
    <row r="148" spans="1:29">
      <c r="A148" s="1">
        <v>1982.4</v>
      </c>
      <c r="B148" s="2">
        <v>5189.8389999999999</v>
      </c>
      <c r="C148" s="2">
        <v>63.863</v>
      </c>
      <c r="D148" s="2">
        <v>2154.1999999999998</v>
      </c>
      <c r="E148" s="2">
        <v>522.79999999999995</v>
      </c>
      <c r="F148" s="2">
        <v>99119.666666666672</v>
      </c>
      <c r="G148" s="2">
        <f t="shared" si="34"/>
        <v>83.467084340325442</v>
      </c>
      <c r="H148" s="2">
        <v>9.2866666666666671</v>
      </c>
      <c r="I148" s="2">
        <v>173046</v>
      </c>
      <c r="J148" s="2">
        <f t="shared" si="35"/>
        <v>0.89649836894484802</v>
      </c>
      <c r="K148" s="2">
        <v>100.8</v>
      </c>
      <c r="L148" s="2">
        <v>65.2</v>
      </c>
      <c r="M148" s="1"/>
      <c r="N148" s="3">
        <f t="shared" si="36"/>
        <v>362.76933452669869</v>
      </c>
      <c r="O148" s="3">
        <f t="shared" si="37"/>
        <v>221.17176231003839</v>
      </c>
      <c r="P148" s="3">
        <f t="shared" si="38"/>
        <v>866.37167597815528</v>
      </c>
      <c r="Q148" s="3">
        <f t="shared" si="39"/>
        <v>454.16793295692628</v>
      </c>
      <c r="R148" s="3">
        <f t="shared" si="42"/>
        <v>1.0720713486951361</v>
      </c>
      <c r="S148" s="3">
        <f t="shared" si="40"/>
        <v>2.0719304985533595</v>
      </c>
      <c r="T148" s="3">
        <f t="shared" si="41"/>
        <v>2.3216666666666668</v>
      </c>
      <c r="U148" s="1"/>
      <c r="V148" s="1">
        <f t="shared" si="50"/>
        <v>142</v>
      </c>
      <c r="W148" s="4">
        <f t="shared" si="43"/>
        <v>1.5352356274434555</v>
      </c>
      <c r="X148" s="4">
        <f t="shared" si="44"/>
        <v>-1.3946595589797823</v>
      </c>
      <c r="Y148" s="4">
        <f t="shared" si="45"/>
        <v>-0.21451823037273243</v>
      </c>
      <c r="Z148" s="4">
        <f t="shared" si="46"/>
        <v>-7.7491341974520083</v>
      </c>
      <c r="AA148" s="4">
        <f t="shared" si="47"/>
        <v>1.0720713486951361</v>
      </c>
      <c r="AB148" s="4">
        <f t="shared" si="48"/>
        <v>0.16251223353483302</v>
      </c>
      <c r="AC148" s="4">
        <f t="shared" si="49"/>
        <v>2.3216666666666668</v>
      </c>
    </row>
    <row r="149" spans="1:29">
      <c r="A149" s="1">
        <v>1983.1</v>
      </c>
      <c r="B149" s="2">
        <v>5253.8450000000003</v>
      </c>
      <c r="C149" s="2">
        <v>64.388000000000005</v>
      </c>
      <c r="D149" s="2">
        <v>2194.1</v>
      </c>
      <c r="E149" s="2">
        <v>531.70000000000005</v>
      </c>
      <c r="F149" s="2">
        <v>99143</v>
      </c>
      <c r="G149" s="2">
        <f t="shared" si="34"/>
        <v>83.486732966746104</v>
      </c>
      <c r="H149" s="2">
        <v>8.6533333333333324</v>
      </c>
      <c r="I149" s="2">
        <v>173505</v>
      </c>
      <c r="J149" s="2">
        <f t="shared" si="35"/>
        <v>0.89887630747764091</v>
      </c>
      <c r="K149" s="2">
        <v>101.1</v>
      </c>
      <c r="L149" s="2">
        <v>65.900000000000006</v>
      </c>
      <c r="M149" s="1"/>
      <c r="N149" s="3">
        <f t="shared" si="36"/>
        <v>363.52097812933096</v>
      </c>
      <c r="O149" s="3">
        <f t="shared" si="37"/>
        <v>221.77619831556984</v>
      </c>
      <c r="P149" s="3">
        <f t="shared" si="38"/>
        <v>867.33253114673823</v>
      </c>
      <c r="Q149" s="3">
        <f t="shared" si="39"/>
        <v>454.22375156349204</v>
      </c>
      <c r="R149" s="3">
        <f t="shared" si="42"/>
        <v>0.81871163969093885</v>
      </c>
      <c r="S149" s="3">
        <f t="shared" si="40"/>
        <v>2.3211161164478442</v>
      </c>
      <c r="T149" s="3">
        <f t="shared" si="41"/>
        <v>2.1633333333333331</v>
      </c>
      <c r="U149" s="1"/>
      <c r="V149" s="1">
        <f t="shared" si="50"/>
        <v>143</v>
      </c>
      <c r="W149" s="4">
        <f t="shared" si="43"/>
        <v>0.75164360263227081</v>
      </c>
      <c r="X149" s="4">
        <f t="shared" si="44"/>
        <v>0.60443600553145416</v>
      </c>
      <c r="Y149" s="4">
        <f t="shared" si="45"/>
        <v>0.9608551685829525</v>
      </c>
      <c r="Z149" s="4">
        <f t="shared" si="46"/>
        <v>-7.6933155908862432</v>
      </c>
      <c r="AA149" s="4">
        <f t="shared" si="47"/>
        <v>0.81871163969093885</v>
      </c>
      <c r="AB149" s="4">
        <f t="shared" si="48"/>
        <v>0.24918561789448468</v>
      </c>
      <c r="AC149" s="4">
        <f t="shared" si="49"/>
        <v>2.1633333333333331</v>
      </c>
    </row>
    <row r="150" spans="1:29">
      <c r="A150" s="1">
        <v>1983.2</v>
      </c>
      <c r="B150" s="2">
        <v>5372.3360000000002</v>
      </c>
      <c r="C150" s="2">
        <v>64.852999999999994</v>
      </c>
      <c r="D150" s="2">
        <v>2258.1999999999998</v>
      </c>
      <c r="E150" s="2">
        <v>549.9</v>
      </c>
      <c r="F150" s="2">
        <v>99945</v>
      </c>
      <c r="G150" s="2">
        <f t="shared" si="34"/>
        <v>84.16208432629071</v>
      </c>
      <c r="H150" s="2">
        <v>8.8033333333333328</v>
      </c>
      <c r="I150" s="2">
        <v>173957.33333333334</v>
      </c>
      <c r="J150" s="2">
        <f t="shared" si="35"/>
        <v>0.90121970805062579</v>
      </c>
      <c r="K150" s="2">
        <v>101.3</v>
      </c>
      <c r="L150" s="2">
        <v>66.400000000000006</v>
      </c>
      <c r="M150" s="1"/>
      <c r="N150" s="3">
        <f t="shared" si="36"/>
        <v>365.42063464399394</v>
      </c>
      <c r="O150" s="3">
        <f t="shared" si="37"/>
        <v>224.16194752072863</v>
      </c>
      <c r="P150" s="3">
        <f t="shared" si="38"/>
        <v>869.30243042121469</v>
      </c>
      <c r="Q150" s="3">
        <f t="shared" si="39"/>
        <v>454.966694217108</v>
      </c>
      <c r="R150" s="3">
        <f t="shared" si="42"/>
        <v>0.71958899498687501</v>
      </c>
      <c r="S150" s="3">
        <f t="shared" si="40"/>
        <v>2.3573886188536242</v>
      </c>
      <c r="T150" s="3">
        <f t="shared" si="41"/>
        <v>2.2008333333333332</v>
      </c>
      <c r="U150" s="1"/>
      <c r="V150" s="1">
        <f t="shared" si="50"/>
        <v>144</v>
      </c>
      <c r="W150" s="4">
        <f t="shared" si="43"/>
        <v>1.8996565146629791</v>
      </c>
      <c r="X150" s="4">
        <f t="shared" si="44"/>
        <v>2.3857492051587883</v>
      </c>
      <c r="Y150" s="4">
        <f t="shared" si="45"/>
        <v>1.969899274476461</v>
      </c>
      <c r="Z150" s="4">
        <f t="shared" si="46"/>
        <v>-6.9503729372702878</v>
      </c>
      <c r="AA150" s="4">
        <f t="shared" si="47"/>
        <v>0.71958899498687501</v>
      </c>
      <c r="AB150" s="4">
        <f t="shared" si="48"/>
        <v>3.6272502405779949E-2</v>
      </c>
      <c r="AC150" s="4">
        <f t="shared" si="49"/>
        <v>2.2008333333333332</v>
      </c>
    </row>
    <row r="151" spans="1:29">
      <c r="A151" s="1">
        <v>1983.3</v>
      </c>
      <c r="B151" s="2">
        <v>5478.36</v>
      </c>
      <c r="C151" s="2">
        <v>65.516999999999996</v>
      </c>
      <c r="D151" s="2">
        <v>2328.6</v>
      </c>
      <c r="E151" s="2">
        <v>581.9</v>
      </c>
      <c r="F151" s="2">
        <v>101610.66666666667</v>
      </c>
      <c r="G151" s="2">
        <f t="shared" si="34"/>
        <v>85.564715558063099</v>
      </c>
      <c r="H151" s="2">
        <v>9.4600000000000009</v>
      </c>
      <c r="I151" s="2">
        <v>174449.33333333334</v>
      </c>
      <c r="J151" s="2">
        <f t="shared" si="35"/>
        <v>0.90376860948446913</v>
      </c>
      <c r="K151" s="2">
        <v>102</v>
      </c>
      <c r="L151" s="2">
        <v>66.8</v>
      </c>
      <c r="M151" s="1"/>
      <c r="N151" s="3">
        <f t="shared" si="36"/>
        <v>367.18947709658988</v>
      </c>
      <c r="O151" s="3">
        <f t="shared" si="37"/>
        <v>228.51708750256074</v>
      </c>
      <c r="P151" s="3">
        <f t="shared" si="38"/>
        <v>870.9742979392571</v>
      </c>
      <c r="Q151" s="3">
        <f t="shared" si="39"/>
        <v>457.02575383547475</v>
      </c>
      <c r="R151" s="3">
        <f t="shared" si="42"/>
        <v>1.0186480656892982</v>
      </c>
      <c r="S151" s="3">
        <f t="shared" si="40"/>
        <v>1.939342959185526</v>
      </c>
      <c r="T151" s="3">
        <f t="shared" si="41"/>
        <v>2.3650000000000002</v>
      </c>
      <c r="U151" s="1"/>
      <c r="V151" s="1">
        <f t="shared" si="50"/>
        <v>145</v>
      </c>
      <c r="W151" s="4">
        <f t="shared" si="43"/>
        <v>1.7688424525959476</v>
      </c>
      <c r="X151" s="4">
        <f t="shared" si="44"/>
        <v>4.3551399818321102</v>
      </c>
      <c r="Y151" s="4">
        <f t="shared" si="45"/>
        <v>1.6718675180424043</v>
      </c>
      <c r="Z151" s="4">
        <f t="shared" si="46"/>
        <v>-4.891313318903542</v>
      </c>
      <c r="AA151" s="4">
        <f t="shared" si="47"/>
        <v>1.0186480656892982</v>
      </c>
      <c r="AB151" s="4">
        <f t="shared" si="48"/>
        <v>-0.41804565966809815</v>
      </c>
      <c r="AC151" s="4">
        <f t="shared" si="49"/>
        <v>2.3650000000000002</v>
      </c>
    </row>
    <row r="152" spans="1:29">
      <c r="A152" s="1">
        <v>1983.4</v>
      </c>
      <c r="B152" s="2">
        <v>5590.4690000000001</v>
      </c>
      <c r="C152" s="2">
        <v>66.012</v>
      </c>
      <c r="D152" s="2">
        <v>2381.3000000000002</v>
      </c>
      <c r="E152" s="2">
        <v>616.79999999999995</v>
      </c>
      <c r="F152" s="2">
        <v>102588</v>
      </c>
      <c r="G152" s="2">
        <f t="shared" si="34"/>
        <v>86.38771231042584</v>
      </c>
      <c r="H152" s="2">
        <v>9.43</v>
      </c>
      <c r="I152" s="2">
        <v>174950.33333333334</v>
      </c>
      <c r="J152" s="2">
        <f t="shared" si="35"/>
        <v>0.90636413716405362</v>
      </c>
      <c r="K152" s="2">
        <v>102</v>
      </c>
      <c r="L152" s="2">
        <v>67.5</v>
      </c>
      <c r="M152" s="1"/>
      <c r="N152" s="3">
        <f t="shared" si="36"/>
        <v>368.38794286352794</v>
      </c>
      <c r="O152" s="3">
        <f t="shared" si="37"/>
        <v>233.30224148545011</v>
      </c>
      <c r="P152" s="3">
        <f t="shared" si="38"/>
        <v>872.71325987375633</v>
      </c>
      <c r="Q152" s="3">
        <f t="shared" si="39"/>
        <v>457.69622106495342</v>
      </c>
      <c r="R152" s="3">
        <f t="shared" si="42"/>
        <v>0.75268927305760513</v>
      </c>
      <c r="S152" s="3">
        <f t="shared" si="40"/>
        <v>2.2291054197162712</v>
      </c>
      <c r="T152" s="3">
        <f t="shared" si="41"/>
        <v>2.3574999999999999</v>
      </c>
      <c r="U152" s="1"/>
      <c r="V152" s="1">
        <f t="shared" si="50"/>
        <v>146</v>
      </c>
      <c r="W152" s="4">
        <f t="shared" si="43"/>
        <v>1.1984657669380567</v>
      </c>
      <c r="X152" s="4">
        <f t="shared" si="44"/>
        <v>4.7851539828893692</v>
      </c>
      <c r="Y152" s="4">
        <f t="shared" si="45"/>
        <v>1.7389619344992298</v>
      </c>
      <c r="Z152" s="4">
        <f t="shared" si="46"/>
        <v>-4.2208460894248674</v>
      </c>
      <c r="AA152" s="4">
        <f t="shared" si="47"/>
        <v>0.75268927305760513</v>
      </c>
      <c r="AB152" s="4">
        <f t="shared" si="48"/>
        <v>0.28976246053074517</v>
      </c>
      <c r="AC152" s="4">
        <f t="shared" si="49"/>
        <v>2.3574999999999999</v>
      </c>
    </row>
    <row r="153" spans="1:29">
      <c r="A153" s="1">
        <v>1984.1</v>
      </c>
      <c r="B153" s="2">
        <v>5699.83</v>
      </c>
      <c r="C153" s="2">
        <v>66.837000000000003</v>
      </c>
      <c r="D153" s="2">
        <v>2427.6</v>
      </c>
      <c r="E153" s="2">
        <v>636.70000000000005</v>
      </c>
      <c r="F153" s="2">
        <v>103664</v>
      </c>
      <c r="G153" s="2">
        <f t="shared" si="34"/>
        <v>87.2937946830817</v>
      </c>
      <c r="H153" s="2">
        <v>9.6866666666666656</v>
      </c>
      <c r="I153" s="2">
        <v>175678.66666666666</v>
      </c>
      <c r="J153" s="2">
        <f t="shared" si="35"/>
        <v>0.91013740927309672</v>
      </c>
      <c r="K153" s="2">
        <v>102.4</v>
      </c>
      <c r="L153" s="2">
        <v>68.400000000000006</v>
      </c>
      <c r="M153" s="1"/>
      <c r="N153" s="3">
        <f t="shared" si="36"/>
        <v>368.65612662144713</v>
      </c>
      <c r="O153" s="3">
        <f t="shared" si="37"/>
        <v>234.82014592757517</v>
      </c>
      <c r="P153" s="3">
        <f t="shared" si="38"/>
        <v>874.23513204857454</v>
      </c>
      <c r="Q153" s="3">
        <f t="shared" si="39"/>
        <v>458.71555982287396</v>
      </c>
      <c r="R153" s="3">
        <f t="shared" si="42"/>
        <v>1.2420275735175679</v>
      </c>
      <c r="S153" s="3">
        <f t="shared" si="40"/>
        <v>2.3116005212008592</v>
      </c>
      <c r="T153" s="3">
        <f t="shared" si="41"/>
        <v>2.4216666666666664</v>
      </c>
      <c r="U153" s="1"/>
      <c r="V153" s="1">
        <f t="shared" si="50"/>
        <v>147</v>
      </c>
      <c r="W153" s="4">
        <f t="shared" si="43"/>
        <v>0.26818375791918925</v>
      </c>
      <c r="X153" s="4">
        <f t="shared" si="44"/>
        <v>1.517904442125058</v>
      </c>
      <c r="Y153" s="4">
        <f t="shared" si="45"/>
        <v>1.5218721748182134</v>
      </c>
      <c r="Z153" s="4">
        <f t="shared" si="46"/>
        <v>-3.201507331504331</v>
      </c>
      <c r="AA153" s="4">
        <f t="shared" si="47"/>
        <v>1.2420275735175679</v>
      </c>
      <c r="AB153" s="4">
        <f t="shared" si="48"/>
        <v>8.2495101484588051E-2</v>
      </c>
      <c r="AC153" s="4">
        <f t="shared" si="49"/>
        <v>2.4216666666666664</v>
      </c>
    </row>
    <row r="154" spans="1:29">
      <c r="A154" s="1">
        <v>1984.2</v>
      </c>
      <c r="B154" s="2">
        <v>5797.902</v>
      </c>
      <c r="C154" s="2">
        <v>67.414000000000001</v>
      </c>
      <c r="D154" s="2">
        <v>2486.3000000000002</v>
      </c>
      <c r="E154" s="2">
        <v>665.8</v>
      </c>
      <c r="F154" s="2">
        <v>105040</v>
      </c>
      <c r="G154" s="2">
        <f t="shared" si="34"/>
        <v>88.452502252574675</v>
      </c>
      <c r="H154" s="2">
        <v>10.556666666666667</v>
      </c>
      <c r="I154" s="2">
        <v>176125.33333333334</v>
      </c>
      <c r="J154" s="2">
        <f t="shared" si="35"/>
        <v>0.91245145258024463</v>
      </c>
      <c r="K154" s="2">
        <v>102.5</v>
      </c>
      <c r="L154" s="2">
        <v>69</v>
      </c>
      <c r="M154" s="1"/>
      <c r="N154" s="3">
        <f t="shared" si="36"/>
        <v>369.93186266849096</v>
      </c>
      <c r="O154" s="3">
        <f t="shared" si="37"/>
        <v>238.17570112515219</v>
      </c>
      <c r="P154" s="3">
        <f t="shared" si="38"/>
        <v>875.68718045512117</v>
      </c>
      <c r="Q154" s="3">
        <f t="shared" si="39"/>
        <v>459.87787204120548</v>
      </c>
      <c r="R154" s="3">
        <f t="shared" si="42"/>
        <v>0.85958920654940485</v>
      </c>
      <c r="S154" s="3">
        <f t="shared" si="40"/>
        <v>2.3253793115268246</v>
      </c>
      <c r="T154" s="3">
        <f t="shared" si="41"/>
        <v>2.6391666666666667</v>
      </c>
      <c r="U154" s="1"/>
      <c r="V154" s="1">
        <f t="shared" si="50"/>
        <v>148</v>
      </c>
      <c r="W154" s="4">
        <f t="shared" si="43"/>
        <v>1.2757360470438357</v>
      </c>
      <c r="X154" s="4">
        <f t="shared" si="44"/>
        <v>3.3555551975770186</v>
      </c>
      <c r="Y154" s="4">
        <f t="shared" si="45"/>
        <v>1.4520484065466235</v>
      </c>
      <c r="Z154" s="4">
        <f t="shared" si="46"/>
        <v>-2.0391951131728092</v>
      </c>
      <c r="AA154" s="4">
        <f t="shared" si="47"/>
        <v>0.85958920654940485</v>
      </c>
      <c r="AB154" s="4">
        <f t="shared" si="48"/>
        <v>1.3778790325965407E-2</v>
      </c>
      <c r="AC154" s="4">
        <f t="shared" si="49"/>
        <v>2.6391666666666667</v>
      </c>
    </row>
    <row r="155" spans="1:29">
      <c r="A155" s="1">
        <v>1984.3</v>
      </c>
      <c r="B155" s="2">
        <v>5854.2510000000002</v>
      </c>
      <c r="C155" s="2">
        <v>67.953000000000003</v>
      </c>
      <c r="D155" s="2">
        <v>2524.9</v>
      </c>
      <c r="E155" s="2">
        <v>682.1</v>
      </c>
      <c r="F155" s="2">
        <v>105362.66666666667</v>
      </c>
      <c r="G155" s="2">
        <f t="shared" si="34"/>
        <v>88.724214686506159</v>
      </c>
      <c r="H155" s="2">
        <v>11.39</v>
      </c>
      <c r="I155" s="2">
        <v>176595.33333333334</v>
      </c>
      <c r="J155" s="2">
        <f t="shared" si="35"/>
        <v>0.91488637874672107</v>
      </c>
      <c r="K155" s="2">
        <v>102.2</v>
      </c>
      <c r="L155" s="2">
        <v>70</v>
      </c>
      <c r="M155" s="1"/>
      <c r="N155" s="3">
        <f t="shared" si="36"/>
        <v>370.40958448820805</v>
      </c>
      <c r="O155" s="3">
        <f t="shared" si="37"/>
        <v>239.53153825779472</v>
      </c>
      <c r="P155" s="3">
        <f t="shared" si="38"/>
        <v>876.38787406483959</v>
      </c>
      <c r="Q155" s="3">
        <f t="shared" si="39"/>
        <v>459.62497368291019</v>
      </c>
      <c r="R155" s="3">
        <f t="shared" si="42"/>
        <v>0.79635782509495101</v>
      </c>
      <c r="S155" s="3">
        <f t="shared" si="40"/>
        <v>2.9678952316418314</v>
      </c>
      <c r="T155" s="3">
        <f t="shared" si="41"/>
        <v>2.8475000000000001</v>
      </c>
      <c r="U155" s="1"/>
      <c r="V155" s="1">
        <f t="shared" si="50"/>
        <v>149</v>
      </c>
      <c r="W155" s="4">
        <f t="shared" si="43"/>
        <v>0.4777218197170896</v>
      </c>
      <c r="X155" s="4">
        <f t="shared" si="44"/>
        <v>1.3558371326425345</v>
      </c>
      <c r="Y155" s="4">
        <f t="shared" si="45"/>
        <v>0.70069360971842798</v>
      </c>
      <c r="Z155" s="4">
        <f t="shared" si="46"/>
        <v>-2.2920934714680925</v>
      </c>
      <c r="AA155" s="4">
        <f t="shared" si="47"/>
        <v>0.79635782509495101</v>
      </c>
      <c r="AB155" s="4">
        <f t="shared" si="48"/>
        <v>0.6425159201150068</v>
      </c>
      <c r="AC155" s="4">
        <f t="shared" si="49"/>
        <v>2.8475000000000001</v>
      </c>
    </row>
    <row r="156" spans="1:29">
      <c r="A156" s="1">
        <v>1984.4</v>
      </c>
      <c r="B156" s="2">
        <v>5902.3540000000003</v>
      </c>
      <c r="C156" s="2">
        <v>68.385000000000005</v>
      </c>
      <c r="D156" s="2">
        <v>2574.3000000000002</v>
      </c>
      <c r="E156" s="2">
        <v>696.3</v>
      </c>
      <c r="F156" s="2">
        <v>105944.33333333333</v>
      </c>
      <c r="G156" s="2">
        <f t="shared" si="34"/>
        <v>89.214026873707041</v>
      </c>
      <c r="H156" s="2">
        <v>9.2666666666666675</v>
      </c>
      <c r="I156" s="2">
        <v>177132.33333333334</v>
      </c>
      <c r="J156" s="2">
        <f t="shared" si="35"/>
        <v>0.91766841140926969</v>
      </c>
      <c r="K156" s="2">
        <v>102.1</v>
      </c>
      <c r="L156" s="2">
        <v>70.5</v>
      </c>
      <c r="M156" s="1"/>
      <c r="N156" s="3">
        <f t="shared" si="36"/>
        <v>371.40985903756757</v>
      </c>
      <c r="O156" s="3">
        <f t="shared" si="37"/>
        <v>240.65462608429917</v>
      </c>
      <c r="P156" s="3">
        <f t="shared" si="38"/>
        <v>876.90256946000909</v>
      </c>
      <c r="Q156" s="3">
        <f t="shared" si="39"/>
        <v>459.77399795810942</v>
      </c>
      <c r="R156" s="3">
        <f t="shared" si="42"/>
        <v>0.63372126005738494</v>
      </c>
      <c r="S156" s="3">
        <f t="shared" si="40"/>
        <v>3.0459207484708437</v>
      </c>
      <c r="T156" s="3">
        <f t="shared" si="41"/>
        <v>2.3166666666666669</v>
      </c>
      <c r="U156" s="1"/>
      <c r="V156" s="1">
        <f t="shared" si="50"/>
        <v>150</v>
      </c>
      <c r="W156" s="4">
        <f t="shared" si="43"/>
        <v>1.0002745493595171</v>
      </c>
      <c r="X156" s="4">
        <f t="shared" si="44"/>
        <v>1.1230878265044453</v>
      </c>
      <c r="Y156" s="4">
        <f t="shared" si="45"/>
        <v>0.51469539516949681</v>
      </c>
      <c r="Z156" s="4">
        <f t="shared" si="46"/>
        <v>-2.1430691962688684</v>
      </c>
      <c r="AA156" s="4">
        <f t="shared" si="47"/>
        <v>0.63372126005738494</v>
      </c>
      <c r="AB156" s="4">
        <f t="shared" si="48"/>
        <v>7.8025516829012265E-2</v>
      </c>
      <c r="AC156" s="4">
        <f t="shared" si="49"/>
        <v>2.3166666666666669</v>
      </c>
    </row>
    <row r="157" spans="1:29">
      <c r="A157" s="1">
        <v>1985.1</v>
      </c>
      <c r="B157" s="2">
        <v>5956.9369999999999</v>
      </c>
      <c r="C157" s="2">
        <v>69.155000000000001</v>
      </c>
      <c r="D157" s="2">
        <v>2645.7</v>
      </c>
      <c r="E157" s="2">
        <v>703.8</v>
      </c>
      <c r="F157" s="2">
        <v>106615.33333333333</v>
      </c>
      <c r="G157" s="2">
        <f t="shared" si="34"/>
        <v>89.779065230632767</v>
      </c>
      <c r="H157" s="2">
        <v>8.4766666666666666</v>
      </c>
      <c r="I157" s="2">
        <v>177522.33333333334</v>
      </c>
      <c r="J157" s="2">
        <f t="shared" si="35"/>
        <v>0.919688882058048</v>
      </c>
      <c r="K157" s="2">
        <v>102.1</v>
      </c>
      <c r="L157" s="2">
        <v>71.400000000000006</v>
      </c>
      <c r="M157" s="1"/>
      <c r="N157" s="3">
        <f t="shared" si="36"/>
        <v>372.8060435293595</v>
      </c>
      <c r="O157" s="3">
        <f t="shared" si="37"/>
        <v>240.38637006188347</v>
      </c>
      <c r="P157" s="3">
        <f t="shared" si="38"/>
        <v>877.60315395876012</v>
      </c>
      <c r="Q157" s="3">
        <f t="shared" si="39"/>
        <v>460.18541985128189</v>
      </c>
      <c r="R157" s="3">
        <f t="shared" si="42"/>
        <v>1.1196859743157539</v>
      </c>
      <c r="S157" s="3">
        <f t="shared" si="40"/>
        <v>3.1947507268867623</v>
      </c>
      <c r="T157" s="3">
        <f t="shared" si="41"/>
        <v>2.1191666666666666</v>
      </c>
      <c r="U157" s="1"/>
      <c r="V157" s="1">
        <f t="shared" si="50"/>
        <v>151</v>
      </c>
      <c r="W157" s="4">
        <f t="shared" si="43"/>
        <v>1.3961844917919279</v>
      </c>
      <c r="X157" s="4">
        <f t="shared" si="44"/>
        <v>-0.26825602241569868</v>
      </c>
      <c r="Y157" s="4">
        <f t="shared" si="45"/>
        <v>0.70058449875102724</v>
      </c>
      <c r="Z157" s="4">
        <f t="shared" si="46"/>
        <v>-1.7316473030963948</v>
      </c>
      <c r="AA157" s="4">
        <f t="shared" si="47"/>
        <v>1.1196859743157539</v>
      </c>
      <c r="AB157" s="4">
        <f t="shared" si="48"/>
        <v>0.14882997841591861</v>
      </c>
      <c r="AC157" s="4">
        <f t="shared" si="49"/>
        <v>2.1191666666666666</v>
      </c>
    </row>
    <row r="158" spans="1:29">
      <c r="A158" s="1">
        <v>1985.2</v>
      </c>
      <c r="B158" s="2">
        <v>6007.7889999999998</v>
      </c>
      <c r="C158" s="2">
        <v>69.55</v>
      </c>
      <c r="D158" s="2">
        <v>2690.1</v>
      </c>
      <c r="E158" s="2">
        <v>713.7</v>
      </c>
      <c r="F158" s="2">
        <v>106791</v>
      </c>
      <c r="G158" s="2">
        <f t="shared" si="34"/>
        <v>89.926991318114062</v>
      </c>
      <c r="H158" s="2">
        <v>7.9233333333333329</v>
      </c>
      <c r="I158" s="2">
        <v>177946.33333333334</v>
      </c>
      <c r="J158" s="2">
        <f t="shared" si="35"/>
        <v>0.92188549630184791</v>
      </c>
      <c r="K158" s="2">
        <v>102.2</v>
      </c>
      <c r="L158" s="2">
        <v>72</v>
      </c>
      <c r="M158" s="1"/>
      <c r="N158" s="3">
        <f t="shared" si="36"/>
        <v>373.66219819564765</v>
      </c>
      <c r="O158" s="3">
        <f t="shared" si="37"/>
        <v>240.97510413073863</v>
      </c>
      <c r="P158" s="3">
        <f t="shared" si="38"/>
        <v>878.21463266868579</v>
      </c>
      <c r="Q158" s="3">
        <f t="shared" si="39"/>
        <v>460.20938790281696</v>
      </c>
      <c r="R158" s="3">
        <f t="shared" si="42"/>
        <v>0.56955562927800685</v>
      </c>
      <c r="S158" s="3">
        <f t="shared" si="40"/>
        <v>3.4620200646603454</v>
      </c>
      <c r="T158" s="3">
        <f t="shared" si="41"/>
        <v>1.9808333333333332</v>
      </c>
      <c r="U158" s="1"/>
      <c r="V158" s="1">
        <f t="shared" si="50"/>
        <v>152</v>
      </c>
      <c r="W158" s="4">
        <f t="shared" si="43"/>
        <v>0.85615466628814829</v>
      </c>
      <c r="X158" s="4">
        <f t="shared" si="44"/>
        <v>0.58873406885516033</v>
      </c>
      <c r="Y158" s="4">
        <f t="shared" si="45"/>
        <v>0.61147870992567732</v>
      </c>
      <c r="Z158" s="4">
        <f t="shared" si="46"/>
        <v>-1.7076792515613306</v>
      </c>
      <c r="AA158" s="4">
        <f t="shared" si="47"/>
        <v>0.56955562927800685</v>
      </c>
      <c r="AB158" s="4">
        <f t="shared" si="48"/>
        <v>0.26726933777358308</v>
      </c>
      <c r="AC158" s="4">
        <f t="shared" si="49"/>
        <v>1.9808333333333332</v>
      </c>
    </row>
    <row r="159" spans="1:29">
      <c r="A159" s="1">
        <v>1985.3</v>
      </c>
      <c r="B159" s="2">
        <v>6101.7370000000001</v>
      </c>
      <c r="C159" s="2">
        <v>69.837999999999994</v>
      </c>
      <c r="D159" s="2">
        <v>2758.7</v>
      </c>
      <c r="E159" s="2">
        <v>710.9</v>
      </c>
      <c r="F159" s="2">
        <v>107186.33333333333</v>
      </c>
      <c r="G159" s="2">
        <f t="shared" si="34"/>
        <v>90.259895188612774</v>
      </c>
      <c r="H159" s="2">
        <v>7.9</v>
      </c>
      <c r="I159" s="2">
        <v>178413.33333333334</v>
      </c>
      <c r="J159" s="2">
        <f t="shared" si="35"/>
        <v>0.92430488038641068</v>
      </c>
      <c r="K159" s="2">
        <v>102</v>
      </c>
      <c r="L159" s="2">
        <v>73</v>
      </c>
      <c r="M159" s="1"/>
      <c r="N159" s="3">
        <f t="shared" si="36"/>
        <v>375.50498636554596</v>
      </c>
      <c r="O159" s="3">
        <f t="shared" si="37"/>
        <v>239.90668033346259</v>
      </c>
      <c r="P159" s="3">
        <f t="shared" si="38"/>
        <v>879.50420683611947</v>
      </c>
      <c r="Q159" s="3">
        <f t="shared" si="39"/>
        <v>460.12091651142015</v>
      </c>
      <c r="R159" s="3">
        <f t="shared" si="42"/>
        <v>0.41323558675445682</v>
      </c>
      <c r="S159" s="3">
        <f t="shared" si="40"/>
        <v>4.4281166911394871</v>
      </c>
      <c r="T159" s="3">
        <f t="shared" si="41"/>
        <v>1.9750000000000001</v>
      </c>
      <c r="U159" s="1"/>
      <c r="V159" s="1">
        <f t="shared" si="50"/>
        <v>153</v>
      </c>
      <c r="W159" s="4">
        <f t="shared" si="43"/>
        <v>1.8427881698983128</v>
      </c>
      <c r="X159" s="4">
        <f t="shared" si="44"/>
        <v>-1.06842379727604</v>
      </c>
      <c r="Y159" s="4">
        <f t="shared" si="45"/>
        <v>1.2895741674336705</v>
      </c>
      <c r="Z159" s="4">
        <f t="shared" si="46"/>
        <v>-1.7961506429581391</v>
      </c>
      <c r="AA159" s="4">
        <f t="shared" si="47"/>
        <v>0.41323558675445682</v>
      </c>
      <c r="AB159" s="4">
        <f t="shared" si="48"/>
        <v>0.96609662647914174</v>
      </c>
      <c r="AC159" s="4">
        <f t="shared" si="49"/>
        <v>1.9750000000000001</v>
      </c>
    </row>
    <row r="160" spans="1:29">
      <c r="A160" s="1">
        <v>1985.4</v>
      </c>
      <c r="B160" s="2">
        <v>6148.5640000000003</v>
      </c>
      <c r="C160" s="2">
        <v>70.289000000000001</v>
      </c>
      <c r="D160" s="2">
        <v>2786.7</v>
      </c>
      <c r="E160" s="2">
        <v>729.1</v>
      </c>
      <c r="F160" s="2">
        <v>108023.33333333333</v>
      </c>
      <c r="G160" s="2">
        <f t="shared" si="34"/>
        <v>90.964719487788372</v>
      </c>
      <c r="H160" s="2">
        <v>8.1033333333333335</v>
      </c>
      <c r="I160" s="2">
        <v>178940.66666666666</v>
      </c>
      <c r="J160" s="2">
        <f t="shared" si="35"/>
        <v>0.92703683300723738</v>
      </c>
      <c r="K160" s="2">
        <v>101.8</v>
      </c>
      <c r="L160" s="2">
        <v>74.2</v>
      </c>
      <c r="M160" s="1"/>
      <c r="N160" s="3">
        <f t="shared" si="36"/>
        <v>375.57600453985106</v>
      </c>
      <c r="O160" s="3">
        <f t="shared" si="37"/>
        <v>241.49575631493104</v>
      </c>
      <c r="P160" s="3">
        <f t="shared" si="38"/>
        <v>879.97358182499318</v>
      </c>
      <c r="Q160" s="3">
        <f t="shared" si="39"/>
        <v>460.40736321832628</v>
      </c>
      <c r="R160" s="3">
        <f t="shared" si="42"/>
        <v>0.64370400748261503</v>
      </c>
      <c r="S160" s="3">
        <f t="shared" si="40"/>
        <v>5.4148835861512552</v>
      </c>
      <c r="T160" s="3">
        <f t="shared" si="41"/>
        <v>2.0258333333333334</v>
      </c>
      <c r="U160" s="1"/>
      <c r="V160" s="1">
        <f t="shared" si="50"/>
        <v>154</v>
      </c>
      <c r="W160" s="4">
        <f t="shared" si="43"/>
        <v>7.1018174305095272E-2</v>
      </c>
      <c r="X160" s="4">
        <f t="shared" si="44"/>
        <v>1.5890759814684543</v>
      </c>
      <c r="Y160" s="4">
        <f t="shared" si="45"/>
        <v>0.46937498887371021</v>
      </c>
      <c r="Z160" s="4">
        <f t="shared" si="46"/>
        <v>-1.5097039360520057</v>
      </c>
      <c r="AA160" s="4">
        <f t="shared" si="47"/>
        <v>0.64370400748261503</v>
      </c>
      <c r="AB160" s="4">
        <f t="shared" si="48"/>
        <v>0.98676689501176806</v>
      </c>
      <c r="AC160" s="4">
        <f t="shared" si="49"/>
        <v>2.0258333333333334</v>
      </c>
    </row>
    <row r="161" spans="1:29">
      <c r="A161" s="1">
        <v>1986.1</v>
      </c>
      <c r="B161" s="2">
        <v>6207.3680000000004</v>
      </c>
      <c r="C161" s="2">
        <v>70.652000000000001</v>
      </c>
      <c r="D161" s="2">
        <v>2830.3</v>
      </c>
      <c r="E161" s="2">
        <v>733.5</v>
      </c>
      <c r="F161" s="2">
        <v>108734.66666666667</v>
      </c>
      <c r="G161" s="2">
        <f t="shared" si="34"/>
        <v>91.563721898955535</v>
      </c>
      <c r="H161" s="2">
        <v>7.8266666666666671</v>
      </c>
      <c r="I161" s="2">
        <v>179825.33333333334</v>
      </c>
      <c r="J161" s="2">
        <f t="shared" si="35"/>
        <v>0.93162002027378243</v>
      </c>
      <c r="K161" s="2">
        <v>101.6</v>
      </c>
      <c r="L161" s="2">
        <v>75.2</v>
      </c>
      <c r="M161" s="1"/>
      <c r="N161" s="3">
        <f t="shared" si="36"/>
        <v>376.12018257920175</v>
      </c>
      <c r="O161" s="3">
        <f t="shared" si="37"/>
        <v>241.08914312889848</v>
      </c>
      <c r="P161" s="3">
        <f t="shared" si="38"/>
        <v>880.43225035560977</v>
      </c>
      <c r="Q161" s="3">
        <f t="shared" si="39"/>
        <v>460.37387442493065</v>
      </c>
      <c r="R161" s="3">
        <f t="shared" si="42"/>
        <v>0.51511029813751108</v>
      </c>
      <c r="S161" s="3">
        <f t="shared" si="40"/>
        <v>6.2384813662597081</v>
      </c>
      <c r="T161" s="3">
        <f t="shared" si="41"/>
        <v>1.9566666666666668</v>
      </c>
      <c r="U161" s="1"/>
      <c r="V161" s="1">
        <f t="shared" si="50"/>
        <v>155</v>
      </c>
      <c r="W161" s="4">
        <f t="shared" si="43"/>
        <v>0.54417803935069742</v>
      </c>
      <c r="X161" s="4">
        <f t="shared" si="44"/>
        <v>-0.40661318603255836</v>
      </c>
      <c r="Y161" s="4">
        <f t="shared" si="45"/>
        <v>0.45866853061659185</v>
      </c>
      <c r="Z161" s="4">
        <f t="shared" si="46"/>
        <v>-1.5431927294476395</v>
      </c>
      <c r="AA161" s="4">
        <f t="shared" si="47"/>
        <v>0.51511029813751108</v>
      </c>
      <c r="AB161" s="4">
        <f t="shared" si="48"/>
        <v>0.82359778010845286</v>
      </c>
      <c r="AC161" s="4">
        <f t="shared" si="49"/>
        <v>1.9566666666666668</v>
      </c>
    </row>
    <row r="162" spans="1:29">
      <c r="A162" s="1">
        <v>1986.2</v>
      </c>
      <c r="B162" s="2">
        <v>6232.0079999999998</v>
      </c>
      <c r="C162" s="2">
        <v>71.015000000000001</v>
      </c>
      <c r="D162" s="2">
        <v>2862</v>
      </c>
      <c r="E162" s="2">
        <v>737.3</v>
      </c>
      <c r="F162" s="2">
        <v>109205.66666666667</v>
      </c>
      <c r="G162" s="2">
        <f t="shared" si="34"/>
        <v>91.960343457989836</v>
      </c>
      <c r="H162" s="2">
        <v>6.92</v>
      </c>
      <c r="I162" s="2">
        <v>180320.66666666666</v>
      </c>
      <c r="J162" s="2">
        <f t="shared" si="35"/>
        <v>0.93418619068752984</v>
      </c>
      <c r="K162" s="2">
        <v>101</v>
      </c>
      <c r="L162" s="2">
        <v>75.900000000000006</v>
      </c>
      <c r="M162" s="1"/>
      <c r="N162" s="3">
        <f t="shared" si="36"/>
        <v>376.44643507725101</v>
      </c>
      <c r="O162" s="3">
        <f t="shared" si="37"/>
        <v>240.81832556517188</v>
      </c>
      <c r="P162" s="3">
        <f t="shared" si="38"/>
        <v>880.55333842360119</v>
      </c>
      <c r="Q162" s="3">
        <f t="shared" si="39"/>
        <v>459.93872785932524</v>
      </c>
      <c r="R162" s="3">
        <f t="shared" si="42"/>
        <v>0.51247050398934846</v>
      </c>
      <c r="S162" s="3">
        <f t="shared" si="40"/>
        <v>6.6525562068493027</v>
      </c>
      <c r="T162" s="3">
        <f t="shared" si="41"/>
        <v>1.73</v>
      </c>
      <c r="U162" s="1"/>
      <c r="V162" s="1">
        <f t="shared" si="50"/>
        <v>156</v>
      </c>
      <c r="W162" s="4">
        <f t="shared" si="43"/>
        <v>0.32625249804925716</v>
      </c>
      <c r="X162" s="4">
        <f t="shared" si="44"/>
        <v>-0.27081756372660948</v>
      </c>
      <c r="Y162" s="4">
        <f t="shared" si="45"/>
        <v>0.12108806799142258</v>
      </c>
      <c r="Z162" s="4">
        <f t="shared" si="46"/>
        <v>-1.978339295053047</v>
      </c>
      <c r="AA162" s="4">
        <f t="shared" si="47"/>
        <v>0.51247050398934846</v>
      </c>
      <c r="AB162" s="4">
        <f t="shared" si="48"/>
        <v>0.41407484058959465</v>
      </c>
      <c r="AC162" s="4">
        <f t="shared" si="49"/>
        <v>1.73</v>
      </c>
    </row>
    <row r="163" spans="1:29">
      <c r="A163" s="1">
        <v>1986.3</v>
      </c>
      <c r="B163" s="2">
        <v>6291.6949999999997</v>
      </c>
      <c r="C163" s="2">
        <v>71.426000000000002</v>
      </c>
      <c r="D163" s="2">
        <v>2933.5</v>
      </c>
      <c r="E163" s="2">
        <v>739.5</v>
      </c>
      <c r="F163" s="2">
        <v>109970</v>
      </c>
      <c r="G163" s="2">
        <f t="shared" si="34"/>
        <v>92.603976320598207</v>
      </c>
      <c r="H163" s="2">
        <v>6.206666666666667</v>
      </c>
      <c r="I163" s="2">
        <v>180835.66666666666</v>
      </c>
      <c r="J163" s="2">
        <f t="shared" si="35"/>
        <v>0.93685424808271145</v>
      </c>
      <c r="K163" s="2">
        <v>100.8</v>
      </c>
      <c r="L163" s="2">
        <v>76.599999999999994</v>
      </c>
      <c r="M163" s="1"/>
      <c r="N163" s="3">
        <f t="shared" si="36"/>
        <v>378.05171401628496</v>
      </c>
      <c r="O163" s="3">
        <f t="shared" si="37"/>
        <v>240.2539893947789</v>
      </c>
      <c r="P163" s="3">
        <f t="shared" si="38"/>
        <v>881.22133492660305</v>
      </c>
      <c r="Q163" s="3">
        <f t="shared" si="39"/>
        <v>460.15278117223721</v>
      </c>
      <c r="R163" s="3">
        <f t="shared" si="42"/>
        <v>0.57708263857723097</v>
      </c>
      <c r="S163" s="3">
        <f t="shared" si="40"/>
        <v>6.9935128027682714</v>
      </c>
      <c r="T163" s="3">
        <f t="shared" si="41"/>
        <v>1.5516666666666667</v>
      </c>
      <c r="U163" s="1"/>
      <c r="V163" s="1">
        <f t="shared" si="50"/>
        <v>157</v>
      </c>
      <c r="W163" s="4">
        <f t="shared" si="43"/>
        <v>1.6052789390339512</v>
      </c>
      <c r="X163" s="4">
        <f t="shared" si="44"/>
        <v>-0.56433617039297701</v>
      </c>
      <c r="Y163" s="4">
        <f t="shared" si="45"/>
        <v>0.66799650300185931</v>
      </c>
      <c r="Z163" s="4">
        <f t="shared" si="46"/>
        <v>-1.7642859821410752</v>
      </c>
      <c r="AA163" s="4">
        <f t="shared" si="47"/>
        <v>0.57708263857723097</v>
      </c>
      <c r="AB163" s="4">
        <f t="shared" si="48"/>
        <v>0.34095659591896865</v>
      </c>
      <c r="AC163" s="4">
        <f t="shared" si="49"/>
        <v>1.5516666666666667</v>
      </c>
    </row>
    <row r="164" spans="1:29">
      <c r="A164" s="1">
        <v>1986.4</v>
      </c>
      <c r="B164" s="2">
        <v>6323.4040000000005</v>
      </c>
      <c r="C164" s="2">
        <v>71.893000000000001</v>
      </c>
      <c r="D164" s="2">
        <v>2973.2</v>
      </c>
      <c r="E164" s="2">
        <v>749.5</v>
      </c>
      <c r="F164" s="2">
        <v>110492</v>
      </c>
      <c r="G164" s="2">
        <f t="shared" si="34"/>
        <v>93.043544163094822</v>
      </c>
      <c r="H164" s="2">
        <v>6.2666666666666666</v>
      </c>
      <c r="I164" s="2">
        <v>181365.33333333334</v>
      </c>
      <c r="J164" s="2">
        <f t="shared" si="35"/>
        <v>0.93959828898947106</v>
      </c>
      <c r="K164" s="2">
        <v>100.9</v>
      </c>
      <c r="L164" s="2">
        <v>77.900000000000006</v>
      </c>
      <c r="M164" s="1"/>
      <c r="N164" s="3">
        <f t="shared" si="36"/>
        <v>378.45180375024682</v>
      </c>
      <c r="O164" s="3">
        <f t="shared" si="37"/>
        <v>240.65302621939821</v>
      </c>
      <c r="P164" s="3">
        <f t="shared" si="38"/>
        <v>881.43157969367292</v>
      </c>
      <c r="Q164" s="3">
        <f t="shared" si="39"/>
        <v>460.43301889508103</v>
      </c>
      <c r="R164" s="3">
        <f t="shared" si="42"/>
        <v>0.65169538277043415</v>
      </c>
      <c r="S164" s="3">
        <f t="shared" si="40"/>
        <v>8.0247050330134986</v>
      </c>
      <c r="T164" s="3">
        <f t="shared" si="41"/>
        <v>1.5666666666666667</v>
      </c>
      <c r="U164" s="1"/>
      <c r="V164" s="1">
        <f t="shared" si="50"/>
        <v>158</v>
      </c>
      <c r="W164" s="4">
        <f t="shared" si="43"/>
        <v>0.4000897339618632</v>
      </c>
      <c r="X164" s="4">
        <f t="shared" si="44"/>
        <v>0.39903682461931567</v>
      </c>
      <c r="Y164" s="4">
        <f t="shared" si="45"/>
        <v>0.21024476706986661</v>
      </c>
      <c r="Z164" s="4">
        <f t="shared" si="46"/>
        <v>-1.4840482592972535</v>
      </c>
      <c r="AA164" s="4">
        <f t="shared" si="47"/>
        <v>0.65169538277043415</v>
      </c>
      <c r="AB164" s="4">
        <f t="shared" si="48"/>
        <v>1.0311922302452272</v>
      </c>
      <c r="AC164" s="4">
        <f t="shared" si="49"/>
        <v>1.5666666666666667</v>
      </c>
    </row>
    <row r="165" spans="1:29">
      <c r="A165" s="1">
        <v>1987.1</v>
      </c>
      <c r="B165" s="2">
        <v>6365.0280000000002</v>
      </c>
      <c r="C165" s="2">
        <v>72.486999999999995</v>
      </c>
      <c r="D165" s="2">
        <v>3008</v>
      </c>
      <c r="E165" s="2">
        <v>737</v>
      </c>
      <c r="F165" s="2">
        <v>111206</v>
      </c>
      <c r="G165" s="2">
        <f t="shared" si="34"/>
        <v>93.6447921315672</v>
      </c>
      <c r="H165" s="2">
        <v>6.22</v>
      </c>
      <c r="I165" s="2">
        <v>182001.33333333334</v>
      </c>
      <c r="J165" s="2">
        <f t="shared" si="35"/>
        <v>0.94289321035517115</v>
      </c>
      <c r="K165" s="2">
        <v>101.5</v>
      </c>
      <c r="L165" s="2">
        <v>78</v>
      </c>
      <c r="M165" s="1"/>
      <c r="N165" s="3">
        <f t="shared" si="36"/>
        <v>378.44256969795276</v>
      </c>
      <c r="O165" s="3">
        <f t="shared" si="37"/>
        <v>237.79829040991336</v>
      </c>
      <c r="P165" s="3">
        <f t="shared" si="38"/>
        <v>881.73761573867523</v>
      </c>
      <c r="Q165" s="3">
        <f t="shared" si="39"/>
        <v>461.31996772712779</v>
      </c>
      <c r="R165" s="3">
        <f t="shared" si="42"/>
        <v>0.82283328912122755</v>
      </c>
      <c r="S165" s="3">
        <f t="shared" si="40"/>
        <v>7.3301591251812184</v>
      </c>
      <c r="T165" s="3">
        <f t="shared" si="41"/>
        <v>1.5549999999999999</v>
      </c>
      <c r="U165" s="1"/>
      <c r="V165" s="1">
        <f t="shared" si="50"/>
        <v>159</v>
      </c>
      <c r="W165" s="4">
        <f t="shared" si="43"/>
        <v>-9.234052294061712E-3</v>
      </c>
      <c r="X165" s="4">
        <f t="shared" si="44"/>
        <v>-2.8547358094848505</v>
      </c>
      <c r="Y165" s="4">
        <f t="shared" si="45"/>
        <v>0.3060360450023154</v>
      </c>
      <c r="Z165" s="4">
        <f t="shared" si="46"/>
        <v>-0.59709942725049814</v>
      </c>
      <c r="AA165" s="4">
        <f t="shared" si="47"/>
        <v>0.82283328912122755</v>
      </c>
      <c r="AB165" s="4">
        <f t="shared" si="48"/>
        <v>-0.69454590783228021</v>
      </c>
      <c r="AC165" s="4">
        <f t="shared" si="49"/>
        <v>1.5549999999999999</v>
      </c>
    </row>
    <row r="166" spans="1:29">
      <c r="A166" s="1">
        <v>1987.2</v>
      </c>
      <c r="B166" s="2">
        <v>6435.0230000000001</v>
      </c>
      <c r="C166" s="2">
        <v>72.882000000000005</v>
      </c>
      <c r="D166" s="2">
        <v>3075.3</v>
      </c>
      <c r="E166" s="2">
        <v>751.1</v>
      </c>
      <c r="F166" s="2">
        <v>112158</v>
      </c>
      <c r="G166" s="2">
        <f t="shared" si="34"/>
        <v>94.446456089530372</v>
      </c>
      <c r="H166" s="2">
        <v>6.65</v>
      </c>
      <c r="I166" s="2">
        <v>182526.66666666666</v>
      </c>
      <c r="J166" s="2">
        <f t="shared" si="35"/>
        <v>0.94561480158805533</v>
      </c>
      <c r="K166" s="2">
        <v>101.3</v>
      </c>
      <c r="L166" s="2">
        <v>78.7</v>
      </c>
      <c r="M166" s="1"/>
      <c r="N166" s="3">
        <f t="shared" si="36"/>
        <v>379.82360208464331</v>
      </c>
      <c r="O166" s="3">
        <f t="shared" si="37"/>
        <v>238.86170830809331</v>
      </c>
      <c r="P166" s="3">
        <f t="shared" si="38"/>
        <v>882.54306735625698</v>
      </c>
      <c r="Q166" s="3">
        <f t="shared" si="39"/>
        <v>461.68692762945068</v>
      </c>
      <c r="R166" s="3">
        <f t="shared" si="42"/>
        <v>0.54344595084092617</v>
      </c>
      <c r="S166" s="3">
        <f t="shared" si="40"/>
        <v>7.6801460477168764</v>
      </c>
      <c r="T166" s="3">
        <f t="shared" si="41"/>
        <v>1.6625000000000001</v>
      </c>
      <c r="U166" s="1"/>
      <c r="V166" s="1">
        <f t="shared" si="50"/>
        <v>160</v>
      </c>
      <c r="W166" s="4">
        <f t="shared" si="43"/>
        <v>1.3810323866905492</v>
      </c>
      <c r="X166" s="4">
        <f t="shared" si="44"/>
        <v>1.0634178981799494</v>
      </c>
      <c r="Y166" s="4">
        <f t="shared" si="45"/>
        <v>0.80545161758175254</v>
      </c>
      <c r="Z166" s="4">
        <f t="shared" si="46"/>
        <v>-0.23013952492760836</v>
      </c>
      <c r="AA166" s="4">
        <f t="shared" si="47"/>
        <v>0.54344595084092617</v>
      </c>
      <c r="AB166" s="4">
        <f t="shared" si="48"/>
        <v>0.349986922535658</v>
      </c>
      <c r="AC166" s="4">
        <f t="shared" si="49"/>
        <v>1.6625000000000001</v>
      </c>
    </row>
    <row r="167" spans="1:29">
      <c r="A167" s="1">
        <v>1987.3</v>
      </c>
      <c r="B167" s="2">
        <v>6493.4340000000002</v>
      </c>
      <c r="C167" s="2">
        <v>73.424999999999997</v>
      </c>
      <c r="D167" s="2">
        <v>3141.6</v>
      </c>
      <c r="E167" s="2">
        <v>768.5</v>
      </c>
      <c r="F167" s="2">
        <v>112866.66666666667</v>
      </c>
      <c r="G167" s="2">
        <f t="shared" si="34"/>
        <v>95.043212943392305</v>
      </c>
      <c r="H167" s="2">
        <v>6.8433333333333337</v>
      </c>
      <c r="I167" s="2">
        <v>183016</v>
      </c>
      <c r="J167" s="2">
        <f t="shared" si="35"/>
        <v>0.94814988783797549</v>
      </c>
      <c r="K167" s="2">
        <v>101.3</v>
      </c>
      <c r="L167" s="2">
        <v>79.5</v>
      </c>
      <c r="M167" s="1"/>
      <c r="N167" s="3">
        <f t="shared" si="36"/>
        <v>380.94657058704968</v>
      </c>
      <c r="O167" s="3">
        <f t="shared" si="37"/>
        <v>240.14187655853476</v>
      </c>
      <c r="P167" s="3">
        <f t="shared" si="38"/>
        <v>883.17894711797078</v>
      </c>
      <c r="Q167" s="3">
        <f t="shared" si="39"/>
        <v>462.04905662234069</v>
      </c>
      <c r="R167" s="3">
        <f t="shared" si="42"/>
        <v>0.74227821384944548</v>
      </c>
      <c r="S167" s="3">
        <f t="shared" si="40"/>
        <v>7.9492544575602535</v>
      </c>
      <c r="T167" s="3">
        <f t="shared" si="41"/>
        <v>1.7108333333333334</v>
      </c>
      <c r="U167" s="1"/>
      <c r="V167" s="1">
        <f t="shared" si="50"/>
        <v>161</v>
      </c>
      <c r="W167" s="4">
        <f t="shared" si="43"/>
        <v>1.1229685024063656</v>
      </c>
      <c r="X167" s="4">
        <f t="shared" si="44"/>
        <v>1.2801682504414487</v>
      </c>
      <c r="Y167" s="4">
        <f t="shared" si="45"/>
        <v>0.63587976171379523</v>
      </c>
      <c r="Z167" s="4">
        <f t="shared" si="46"/>
        <v>0.13198946796239852</v>
      </c>
      <c r="AA167" s="4">
        <f t="shared" si="47"/>
        <v>0.74227821384944548</v>
      </c>
      <c r="AB167" s="4">
        <f t="shared" si="48"/>
        <v>0.26910840984337714</v>
      </c>
      <c r="AC167" s="4">
        <f t="shared" si="49"/>
        <v>1.7108333333333334</v>
      </c>
    </row>
    <row r="168" spans="1:29">
      <c r="A168" s="1">
        <v>1987.4</v>
      </c>
      <c r="B168" s="2">
        <v>6606.82</v>
      </c>
      <c r="C168" s="2">
        <v>73.957999999999998</v>
      </c>
      <c r="D168" s="2">
        <v>3176</v>
      </c>
      <c r="E168" s="2">
        <v>774.7</v>
      </c>
      <c r="F168" s="2">
        <v>113526.66666666667</v>
      </c>
      <c r="G168" s="2">
        <f t="shared" si="34"/>
        <v>95.598988376434008</v>
      </c>
      <c r="H168" s="2">
        <v>6.916666666666667</v>
      </c>
      <c r="I168" s="2">
        <v>183467</v>
      </c>
      <c r="J168" s="2">
        <f t="shared" si="35"/>
        <v>0.95048638081899861</v>
      </c>
      <c r="K168" s="2">
        <v>101.5</v>
      </c>
      <c r="L168" s="2">
        <v>80.5</v>
      </c>
      <c r="M168" s="1"/>
      <c r="N168" s="3">
        <f t="shared" si="36"/>
        <v>381.06619034528904</v>
      </c>
      <c r="O168" s="3">
        <f t="shared" si="37"/>
        <v>239.9759938723721</v>
      </c>
      <c r="P168" s="3">
        <f t="shared" si="38"/>
        <v>884.66391734214903</v>
      </c>
      <c r="Q168" s="3">
        <f t="shared" si="39"/>
        <v>462.58322962536784</v>
      </c>
      <c r="R168" s="3">
        <f t="shared" si="42"/>
        <v>0.72328874244762531</v>
      </c>
      <c r="S168" s="3">
        <f t="shared" si="40"/>
        <v>8.4759819915357379</v>
      </c>
      <c r="T168" s="3">
        <f t="shared" si="41"/>
        <v>1.7291666666666667</v>
      </c>
      <c r="U168" s="1"/>
      <c r="V168" s="1">
        <f t="shared" si="50"/>
        <v>162</v>
      </c>
      <c r="W168" s="4">
        <f t="shared" si="43"/>
        <v>0.11961975823936655</v>
      </c>
      <c r="X168" s="4">
        <f t="shared" si="44"/>
        <v>-0.16588268616266078</v>
      </c>
      <c r="Y168" s="4">
        <f t="shared" si="45"/>
        <v>1.4849702241782552</v>
      </c>
      <c r="Z168" s="4">
        <f t="shared" si="46"/>
        <v>0.66616247098954773</v>
      </c>
      <c r="AA168" s="4">
        <f t="shared" si="47"/>
        <v>0.72328874244762531</v>
      </c>
      <c r="AB168" s="4">
        <f t="shared" si="48"/>
        <v>0.52672753397548444</v>
      </c>
      <c r="AC168" s="4">
        <f t="shared" si="49"/>
        <v>1.7291666666666667</v>
      </c>
    </row>
    <row r="169" spans="1:29">
      <c r="A169" s="1">
        <v>1988.1</v>
      </c>
      <c r="B169" s="2">
        <v>6639.1180000000004</v>
      </c>
      <c r="C169" s="2">
        <v>74.587000000000003</v>
      </c>
      <c r="D169" s="2">
        <v>3256.8</v>
      </c>
      <c r="E169" s="2">
        <v>780.6</v>
      </c>
      <c r="F169" s="2">
        <v>114093.33333333333</v>
      </c>
      <c r="G169" s="2">
        <f t="shared" si="34"/>
        <v>96.076169303793023</v>
      </c>
      <c r="H169" s="2">
        <v>6.663333333333334</v>
      </c>
      <c r="I169" s="2">
        <v>183967.33333333334</v>
      </c>
      <c r="J169" s="2">
        <f t="shared" si="35"/>
        <v>0.95307845470260222</v>
      </c>
      <c r="K169" s="2">
        <v>100.9</v>
      </c>
      <c r="L169" s="2">
        <v>81.8</v>
      </c>
      <c r="M169" s="1"/>
      <c r="N169" s="3">
        <f t="shared" si="36"/>
        <v>382.45922226883368</v>
      </c>
      <c r="O169" s="3">
        <f t="shared" si="37"/>
        <v>239.61546802460822</v>
      </c>
      <c r="P169" s="3">
        <f t="shared" si="38"/>
        <v>884.87924571115002</v>
      </c>
      <c r="Q169" s="3">
        <f t="shared" si="39"/>
        <v>462.21591032769538</v>
      </c>
      <c r="R169" s="3">
        <f t="shared" si="42"/>
        <v>0.84688647804567196</v>
      </c>
      <c r="S169" s="3">
        <f t="shared" si="40"/>
        <v>9.2311014319085061</v>
      </c>
      <c r="T169" s="3">
        <f t="shared" si="41"/>
        <v>1.6658333333333335</v>
      </c>
      <c r="U169" s="1"/>
      <c r="V169" s="1">
        <f t="shared" si="50"/>
        <v>163</v>
      </c>
      <c r="W169" s="4">
        <f t="shared" si="43"/>
        <v>1.3930319235446404</v>
      </c>
      <c r="X169" s="4">
        <f t="shared" si="44"/>
        <v>-0.3605258477638813</v>
      </c>
      <c r="Y169" s="4">
        <f t="shared" si="45"/>
        <v>0.21532836900098573</v>
      </c>
      <c r="Z169" s="4">
        <f t="shared" si="46"/>
        <v>0.29884317331709553</v>
      </c>
      <c r="AA169" s="4">
        <f t="shared" si="47"/>
        <v>0.84688647804567196</v>
      </c>
      <c r="AB169" s="4">
        <f t="shared" si="48"/>
        <v>0.75511944037276812</v>
      </c>
      <c r="AC169" s="4">
        <f t="shared" si="49"/>
        <v>1.6658333333333335</v>
      </c>
    </row>
    <row r="170" spans="1:29">
      <c r="A170" s="1">
        <v>1988.2</v>
      </c>
      <c r="B170" s="2">
        <v>6723.5439999999999</v>
      </c>
      <c r="C170" s="2">
        <v>75.3</v>
      </c>
      <c r="D170" s="2">
        <v>3316.4</v>
      </c>
      <c r="E170" s="2">
        <v>800.7</v>
      </c>
      <c r="F170" s="2">
        <v>114623</v>
      </c>
      <c r="G170" s="2">
        <f t="shared" si="34"/>
        <v>96.522193123542138</v>
      </c>
      <c r="H170" s="2">
        <v>7.1566666666666663</v>
      </c>
      <c r="I170" s="2">
        <v>184389.33333333334</v>
      </c>
      <c r="J170" s="2">
        <f t="shared" si="35"/>
        <v>0.95526470755845982</v>
      </c>
      <c r="K170" s="2">
        <v>101.2</v>
      </c>
      <c r="L170" s="2">
        <v>82.7</v>
      </c>
      <c r="M170" s="1"/>
      <c r="N170" s="3">
        <f t="shared" si="36"/>
        <v>383.09217976556062</v>
      </c>
      <c r="O170" s="3">
        <f t="shared" si="37"/>
        <v>240.97730064921308</v>
      </c>
      <c r="P170" s="3">
        <f t="shared" si="38"/>
        <v>885.91374716725056</v>
      </c>
      <c r="Q170" s="3">
        <f t="shared" si="39"/>
        <v>462.74683295429713</v>
      </c>
      <c r="R170" s="3">
        <f t="shared" si="42"/>
        <v>0.95139055162309916</v>
      </c>
      <c r="S170" s="3">
        <f t="shared" si="40"/>
        <v>9.3739467223797863</v>
      </c>
      <c r="T170" s="3">
        <f t="shared" si="41"/>
        <v>1.7891666666666666</v>
      </c>
      <c r="U170" s="1"/>
      <c r="V170" s="1">
        <f t="shared" si="50"/>
        <v>164</v>
      </c>
      <c r="W170" s="4">
        <f t="shared" si="43"/>
        <v>0.63295749672693091</v>
      </c>
      <c r="X170" s="4">
        <f t="shared" si="44"/>
        <v>1.3618326246048582</v>
      </c>
      <c r="Y170" s="4">
        <f t="shared" si="45"/>
        <v>1.0345014561005428</v>
      </c>
      <c r="Z170" s="4">
        <f t="shared" si="46"/>
        <v>0.82976579991884591</v>
      </c>
      <c r="AA170" s="4">
        <f t="shared" si="47"/>
        <v>0.95139055162309916</v>
      </c>
      <c r="AB170" s="4">
        <f t="shared" si="48"/>
        <v>0.14284529047128025</v>
      </c>
      <c r="AC170" s="4">
        <f t="shared" si="49"/>
        <v>1.7891666666666666</v>
      </c>
    </row>
    <row r="171" spans="1:29">
      <c r="A171" s="1">
        <v>1988.3</v>
      </c>
      <c r="B171" s="2">
        <v>6759.3760000000002</v>
      </c>
      <c r="C171" s="2">
        <v>76.141000000000005</v>
      </c>
      <c r="D171" s="2">
        <v>3384</v>
      </c>
      <c r="E171" s="2">
        <v>807.5</v>
      </c>
      <c r="F171" s="2">
        <v>115232.66666666667</v>
      </c>
      <c r="G171" s="2">
        <f t="shared" si="34"/>
        <v>97.035583662447834</v>
      </c>
      <c r="H171" s="2">
        <v>7.9833333333333334</v>
      </c>
      <c r="I171" s="2">
        <v>184840.33333333334</v>
      </c>
      <c r="J171" s="2">
        <f t="shared" si="35"/>
        <v>0.95760120053948294</v>
      </c>
      <c r="K171" s="2">
        <v>101</v>
      </c>
      <c r="L171" s="2">
        <v>83.7</v>
      </c>
      <c r="M171" s="1"/>
      <c r="N171" s="3">
        <f t="shared" si="36"/>
        <v>383.75507071998896</v>
      </c>
      <c r="O171" s="3">
        <f t="shared" si="37"/>
        <v>240.46800415705874</v>
      </c>
      <c r="P171" s="3">
        <f t="shared" si="38"/>
        <v>886.20097281270421</v>
      </c>
      <c r="Q171" s="3">
        <f t="shared" si="39"/>
        <v>462.83519550103824</v>
      </c>
      <c r="R171" s="3">
        <f t="shared" si="42"/>
        <v>1.1106749763334811</v>
      </c>
      <c r="S171" s="3">
        <f t="shared" si="40"/>
        <v>9.4652092926247704</v>
      </c>
      <c r="T171" s="3">
        <f t="shared" si="41"/>
        <v>1.9958333333333333</v>
      </c>
      <c r="U171" s="1"/>
      <c r="V171" s="1">
        <f t="shared" si="50"/>
        <v>165</v>
      </c>
      <c r="W171" s="4">
        <f t="shared" si="43"/>
        <v>0.66289095442834878</v>
      </c>
      <c r="X171" s="4">
        <f t="shared" si="44"/>
        <v>-0.50929649215433415</v>
      </c>
      <c r="Y171" s="4">
        <f t="shared" si="45"/>
        <v>0.28722564545364548</v>
      </c>
      <c r="Z171" s="4">
        <f t="shared" si="46"/>
        <v>0.91812834665995524</v>
      </c>
      <c r="AA171" s="4">
        <f t="shared" si="47"/>
        <v>1.1106749763334811</v>
      </c>
      <c r="AB171" s="4">
        <f t="shared" si="48"/>
        <v>9.1262570244984076E-2</v>
      </c>
      <c r="AC171" s="4">
        <f t="shared" si="49"/>
        <v>1.9958333333333333</v>
      </c>
    </row>
    <row r="172" spans="1:29">
      <c r="A172" s="1">
        <v>1988.4</v>
      </c>
      <c r="B172" s="2">
        <v>6848.6120000000001</v>
      </c>
      <c r="C172" s="2">
        <v>76.712000000000003</v>
      </c>
      <c r="D172" s="2">
        <v>3457.2</v>
      </c>
      <c r="E172" s="2">
        <v>823.5</v>
      </c>
      <c r="F172" s="2">
        <v>115947.33333333333</v>
      </c>
      <c r="G172" s="2">
        <f t="shared" si="34"/>
        <v>97.637393020246492</v>
      </c>
      <c r="H172" s="2">
        <v>8.4700000000000006</v>
      </c>
      <c r="I172" s="2">
        <v>185253.33333333334</v>
      </c>
      <c r="J172" s="2">
        <f t="shared" si="35"/>
        <v>0.95974082714959941</v>
      </c>
      <c r="K172" s="2">
        <v>101.4</v>
      </c>
      <c r="L172" s="2">
        <v>84.2</v>
      </c>
      <c r="M172" s="1"/>
      <c r="N172" s="3">
        <f t="shared" si="36"/>
        <v>384.92481447154501</v>
      </c>
      <c r="O172" s="3">
        <f t="shared" si="37"/>
        <v>241.45974024546621</v>
      </c>
      <c r="P172" s="3">
        <f t="shared" si="38"/>
        <v>887.28932856756182</v>
      </c>
      <c r="Q172" s="3">
        <f t="shared" si="39"/>
        <v>463.62554531101068</v>
      </c>
      <c r="R172" s="3">
        <f t="shared" si="42"/>
        <v>0.74712652821977699</v>
      </c>
      <c r="S172" s="3">
        <f t="shared" si="40"/>
        <v>9.3136771396900926</v>
      </c>
      <c r="T172" s="3">
        <f t="shared" si="41"/>
        <v>2.1175000000000002</v>
      </c>
      <c r="U172" s="1"/>
      <c r="V172" s="1">
        <f t="shared" si="50"/>
        <v>166</v>
      </c>
      <c r="W172" s="4">
        <f t="shared" si="43"/>
        <v>1.1697437515560409</v>
      </c>
      <c r="X172" s="4">
        <f t="shared" si="44"/>
        <v>0.99173608840746397</v>
      </c>
      <c r="Y172" s="4">
        <f t="shared" si="45"/>
        <v>1.0883557548576164</v>
      </c>
      <c r="Z172" s="4">
        <f t="shared" si="46"/>
        <v>1.7084781566323954</v>
      </c>
      <c r="AA172" s="4">
        <f t="shared" si="47"/>
        <v>0.74712652821977699</v>
      </c>
      <c r="AB172" s="4">
        <f t="shared" si="48"/>
        <v>-0.15153215293467781</v>
      </c>
      <c r="AC172" s="4">
        <f t="shared" si="49"/>
        <v>2.1175000000000002</v>
      </c>
    </row>
    <row r="173" spans="1:29">
      <c r="A173" s="1">
        <v>1989.1</v>
      </c>
      <c r="B173" s="2">
        <v>6918.116</v>
      </c>
      <c r="C173" s="2">
        <v>77.58</v>
      </c>
      <c r="D173" s="2">
        <v>3511.3</v>
      </c>
      <c r="E173" s="2">
        <v>835.9</v>
      </c>
      <c r="F173" s="2">
        <v>116835.33333333333</v>
      </c>
      <c r="G173" s="2">
        <f t="shared" si="34"/>
        <v>98.385163602884418</v>
      </c>
      <c r="H173" s="2">
        <v>9.4433333333333334</v>
      </c>
      <c r="I173" s="2">
        <v>185772.66666666666</v>
      </c>
      <c r="J173" s="2">
        <f t="shared" si="35"/>
        <v>0.96243133421865623</v>
      </c>
      <c r="K173" s="2">
        <v>101.6</v>
      </c>
      <c r="L173" s="2">
        <v>84.4</v>
      </c>
      <c r="M173" s="1"/>
      <c r="N173" s="3">
        <f t="shared" si="36"/>
        <v>385.07245126849045</v>
      </c>
      <c r="O173" s="3">
        <f t="shared" si="37"/>
        <v>241.54918831299085</v>
      </c>
      <c r="P173" s="3">
        <f t="shared" si="38"/>
        <v>888.01913136451344</v>
      </c>
      <c r="Q173" s="3">
        <f t="shared" si="39"/>
        <v>464.30559218897633</v>
      </c>
      <c r="R173" s="3">
        <f t="shared" si="42"/>
        <v>1.1251512160440846</v>
      </c>
      <c r="S173" s="3">
        <f t="shared" si="40"/>
        <v>8.4257739590090335</v>
      </c>
      <c r="T173" s="3">
        <f t="shared" si="41"/>
        <v>2.3608333333333333</v>
      </c>
      <c r="U173" s="1"/>
      <c r="V173" s="1">
        <f t="shared" si="50"/>
        <v>167</v>
      </c>
      <c r="W173" s="4">
        <f t="shared" si="43"/>
        <v>0.14763679694544862</v>
      </c>
      <c r="X173" s="4">
        <f t="shared" si="44"/>
        <v>8.9448067524642738E-2</v>
      </c>
      <c r="Y173" s="4">
        <f t="shared" si="45"/>
        <v>0.72980279695161698</v>
      </c>
      <c r="Z173" s="4">
        <f t="shared" si="46"/>
        <v>2.3885250345980467</v>
      </c>
      <c r="AA173" s="4">
        <f t="shared" si="47"/>
        <v>1.1251512160440846</v>
      </c>
      <c r="AB173" s="4">
        <f t="shared" si="48"/>
        <v>-0.88790318068105911</v>
      </c>
      <c r="AC173" s="4">
        <f t="shared" si="49"/>
        <v>2.3608333333333333</v>
      </c>
    </row>
    <row r="174" spans="1:29">
      <c r="A174" s="1">
        <v>1989.2</v>
      </c>
      <c r="B174" s="2">
        <v>6963.4709999999995</v>
      </c>
      <c r="C174" s="2">
        <v>78.323999999999998</v>
      </c>
      <c r="D174" s="2">
        <v>3573.9</v>
      </c>
      <c r="E174" s="2">
        <v>842.1</v>
      </c>
      <c r="F174" s="2">
        <v>117204.66666666667</v>
      </c>
      <c r="G174" s="2">
        <f t="shared" si="34"/>
        <v>98.696173289657253</v>
      </c>
      <c r="H174" s="2">
        <v>9.7266666666666666</v>
      </c>
      <c r="I174" s="2">
        <v>186178</v>
      </c>
      <c r="J174" s="2">
        <f t="shared" si="35"/>
        <v>0.96453124217499342</v>
      </c>
      <c r="K174" s="2">
        <v>101.7</v>
      </c>
      <c r="L174" s="2">
        <v>84.7</v>
      </c>
      <c r="M174" s="1"/>
      <c r="N174" s="3">
        <f t="shared" si="36"/>
        <v>385.6671701098968</v>
      </c>
      <c r="O174" s="3">
        <f t="shared" si="37"/>
        <v>241.11577576614894</v>
      </c>
      <c r="P174" s="3">
        <f t="shared" si="38"/>
        <v>888.45463909786849</v>
      </c>
      <c r="Q174" s="3">
        <f t="shared" si="39"/>
        <v>464.50163466927694</v>
      </c>
      <c r="R174" s="3">
        <f t="shared" si="42"/>
        <v>0.95444074292592163</v>
      </c>
      <c r="S174" s="3">
        <f t="shared" si="40"/>
        <v>7.8261532216927998</v>
      </c>
      <c r="T174" s="3">
        <f t="shared" si="41"/>
        <v>2.4316666666666666</v>
      </c>
      <c r="U174" s="1"/>
      <c r="V174" s="1">
        <f t="shared" si="50"/>
        <v>168</v>
      </c>
      <c r="W174" s="4">
        <f t="shared" si="43"/>
        <v>0.59471884140634756</v>
      </c>
      <c r="X174" s="4">
        <f t="shared" si="44"/>
        <v>-0.43341254684190744</v>
      </c>
      <c r="Y174" s="4">
        <f t="shared" si="45"/>
        <v>0.43550773335505255</v>
      </c>
      <c r="Z174" s="4">
        <f t="shared" si="46"/>
        <v>2.5845675148986516</v>
      </c>
      <c r="AA174" s="4">
        <f t="shared" si="47"/>
        <v>0.95444074292592163</v>
      </c>
      <c r="AB174" s="4">
        <f t="shared" si="48"/>
        <v>-0.59962073731623367</v>
      </c>
      <c r="AC174" s="4">
        <f t="shared" si="49"/>
        <v>2.4316666666666666</v>
      </c>
    </row>
    <row r="175" spans="1:29">
      <c r="A175" s="1">
        <v>1989.3</v>
      </c>
      <c r="B175" s="2">
        <v>7013.1440000000002</v>
      </c>
      <c r="C175" s="2">
        <v>78.879000000000005</v>
      </c>
      <c r="D175" s="2">
        <v>3630.9</v>
      </c>
      <c r="E175" s="2">
        <v>860.4</v>
      </c>
      <c r="F175" s="2">
        <v>117493.66666666667</v>
      </c>
      <c r="G175" s="2">
        <f t="shared" si="34"/>
        <v>98.939535562610345</v>
      </c>
      <c r="H175" s="2">
        <v>9.0833333333333339</v>
      </c>
      <c r="I175" s="2">
        <v>186602.33333333334</v>
      </c>
      <c r="J175" s="2">
        <f t="shared" si="35"/>
        <v>0.96672958331678394</v>
      </c>
      <c r="K175" s="2">
        <v>101.8</v>
      </c>
      <c r="L175" s="2">
        <v>85.3</v>
      </c>
      <c r="M175" s="1"/>
      <c r="N175" s="3">
        <f t="shared" si="36"/>
        <v>386.31572652873541</v>
      </c>
      <c r="O175" s="3">
        <f t="shared" si="37"/>
        <v>242.33188322682611</v>
      </c>
      <c r="P175" s="3">
        <f t="shared" si="38"/>
        <v>888.9377849225333</v>
      </c>
      <c r="Q175" s="3">
        <f t="shared" si="39"/>
        <v>464.6185297389103</v>
      </c>
      <c r="R175" s="3">
        <f t="shared" si="42"/>
        <v>0.7060963288152422</v>
      </c>
      <c r="S175" s="3">
        <f t="shared" si="40"/>
        <v>7.8259421768400328</v>
      </c>
      <c r="T175" s="3">
        <f t="shared" si="41"/>
        <v>2.2708333333333335</v>
      </c>
      <c r="U175" s="1"/>
      <c r="V175" s="1">
        <f t="shared" si="50"/>
        <v>169</v>
      </c>
      <c r="W175" s="4">
        <f t="shared" si="43"/>
        <v>0.64855641883860926</v>
      </c>
      <c r="X175" s="4">
        <f t="shared" si="44"/>
        <v>1.2161074606771649</v>
      </c>
      <c r="Y175" s="4">
        <f t="shared" si="45"/>
        <v>0.4831458246648026</v>
      </c>
      <c r="Z175" s="4">
        <f t="shared" si="46"/>
        <v>2.7014625845320097</v>
      </c>
      <c r="AA175" s="4">
        <f t="shared" si="47"/>
        <v>0.7060963288152422</v>
      </c>
      <c r="AB175" s="4">
        <f t="shared" si="48"/>
        <v>-2.1104485276701723E-4</v>
      </c>
      <c r="AC175" s="4">
        <f t="shared" si="49"/>
        <v>2.2708333333333335</v>
      </c>
    </row>
    <row r="176" spans="1:29">
      <c r="A176" s="1">
        <v>1989.4</v>
      </c>
      <c r="B176" s="2">
        <v>7030.9129999999996</v>
      </c>
      <c r="C176" s="2">
        <v>79.424999999999997</v>
      </c>
      <c r="D176" s="2">
        <v>3677.8</v>
      </c>
      <c r="E176" s="2">
        <v>850.6</v>
      </c>
      <c r="F176" s="2">
        <v>117774.33333333333</v>
      </c>
      <c r="G176" s="2">
        <f t="shared" si="34"/>
        <v>99.17588046898463</v>
      </c>
      <c r="H176" s="2">
        <v>8.6133333333333333</v>
      </c>
      <c r="I176" s="2">
        <v>187017.66666666666</v>
      </c>
      <c r="J176" s="2">
        <f t="shared" si="35"/>
        <v>0.9688812982128332</v>
      </c>
      <c r="K176" s="2">
        <v>101.4</v>
      </c>
      <c r="L176" s="2">
        <v>86.5</v>
      </c>
      <c r="M176" s="1"/>
      <c r="N176" s="3">
        <f t="shared" si="36"/>
        <v>386.68700200105536</v>
      </c>
      <c r="O176" s="3">
        <f t="shared" si="37"/>
        <v>240.27419765233338</v>
      </c>
      <c r="P176" s="3">
        <f t="shared" si="38"/>
        <v>888.96850222086971</v>
      </c>
      <c r="Q176" s="3">
        <f t="shared" si="39"/>
        <v>464.24109233221492</v>
      </c>
      <c r="R176" s="3">
        <f t="shared" si="42"/>
        <v>0.68981474263472009</v>
      </c>
      <c r="S176" s="3">
        <f t="shared" si="40"/>
        <v>8.5331233782253868</v>
      </c>
      <c r="T176" s="3">
        <f t="shared" si="41"/>
        <v>2.1533333333333333</v>
      </c>
      <c r="U176" s="1"/>
      <c r="V176" s="1">
        <f t="shared" si="50"/>
        <v>170</v>
      </c>
      <c r="W176" s="4">
        <f t="shared" si="43"/>
        <v>0.37127547231995095</v>
      </c>
      <c r="X176" s="4">
        <f t="shared" si="44"/>
        <v>-2.0576855744927229</v>
      </c>
      <c r="Y176" s="4">
        <f t="shared" si="45"/>
        <v>3.0717298336412568E-2</v>
      </c>
      <c r="Z176" s="4">
        <f t="shared" si="46"/>
        <v>2.3240251778366314</v>
      </c>
      <c r="AA176" s="4">
        <f t="shared" si="47"/>
        <v>0.68981474263472009</v>
      </c>
      <c r="AB176" s="4">
        <f t="shared" si="48"/>
        <v>0.70718120138535401</v>
      </c>
      <c r="AC176" s="4">
        <f t="shared" si="49"/>
        <v>2.1533333333333333</v>
      </c>
    </row>
    <row r="177" spans="1:29">
      <c r="A177" s="1">
        <v>1990.1</v>
      </c>
      <c r="B177" s="2">
        <v>7112.1</v>
      </c>
      <c r="C177" s="2">
        <v>80.375</v>
      </c>
      <c r="D177" s="2">
        <v>3762.6</v>
      </c>
      <c r="E177" s="2">
        <v>866.1</v>
      </c>
      <c r="F177" s="2">
        <v>119114.33333333333</v>
      </c>
      <c r="G177" s="2">
        <f t="shared" si="34"/>
        <v>100.30427301485716</v>
      </c>
      <c r="H177" s="2">
        <v>8.25</v>
      </c>
      <c r="I177" s="2">
        <v>188519.66666666666</v>
      </c>
      <c r="J177" s="2">
        <f t="shared" si="35"/>
        <v>0.97666270055761528</v>
      </c>
      <c r="K177" s="2">
        <v>101.1</v>
      </c>
      <c r="L177" s="2">
        <v>88.1</v>
      </c>
      <c r="M177" s="1"/>
      <c r="N177" s="3">
        <f t="shared" si="36"/>
        <v>386.97762307291356</v>
      </c>
      <c r="O177" s="3">
        <f t="shared" si="37"/>
        <v>240.09111192891046</v>
      </c>
      <c r="P177" s="3">
        <f t="shared" si="38"/>
        <v>889.3166764347186</v>
      </c>
      <c r="Q177" s="3">
        <f t="shared" si="39"/>
        <v>464.27621629502067</v>
      </c>
      <c r="R177" s="3">
        <f t="shared" si="42"/>
        <v>1.1890002402203947</v>
      </c>
      <c r="S177" s="3">
        <f t="shared" si="40"/>
        <v>9.1769350384350226</v>
      </c>
      <c r="T177" s="3">
        <f t="shared" si="41"/>
        <v>2.0625</v>
      </c>
      <c r="U177" s="1"/>
      <c r="V177" s="1">
        <f t="shared" si="50"/>
        <v>171</v>
      </c>
      <c r="W177" s="4">
        <f t="shared" si="43"/>
        <v>0.29062107185819741</v>
      </c>
      <c r="X177" s="4">
        <f t="shared" si="44"/>
        <v>-0.18308572342291995</v>
      </c>
      <c r="Y177" s="4">
        <f t="shared" si="45"/>
        <v>0.34817421384889258</v>
      </c>
      <c r="Z177" s="4">
        <f t="shared" si="46"/>
        <v>2.359149140642387</v>
      </c>
      <c r="AA177" s="4">
        <f t="shared" si="47"/>
        <v>1.1890002402203947</v>
      </c>
      <c r="AB177" s="4">
        <f t="shared" si="48"/>
        <v>0.64381166020963576</v>
      </c>
      <c r="AC177" s="4">
        <f t="shared" si="49"/>
        <v>2.0625</v>
      </c>
    </row>
    <row r="178" spans="1:29">
      <c r="A178" s="1">
        <v>1990.2</v>
      </c>
      <c r="B178" s="2">
        <v>7130.2610000000004</v>
      </c>
      <c r="C178" s="2">
        <v>81.311000000000007</v>
      </c>
      <c r="D178" s="2">
        <v>3815.9</v>
      </c>
      <c r="E178" s="2">
        <v>848.8</v>
      </c>
      <c r="F178" s="2">
        <v>118995.33333333333</v>
      </c>
      <c r="G178" s="2">
        <f t="shared" si="34"/>
        <v>100.20406502011177</v>
      </c>
      <c r="H178" s="2">
        <v>8.2433333333333323</v>
      </c>
      <c r="I178" s="2">
        <v>188916.33333333334</v>
      </c>
      <c r="J178" s="2">
        <f t="shared" si="35"/>
        <v>0.97871770916620182</v>
      </c>
      <c r="K178" s="2">
        <v>100.6</v>
      </c>
      <c r="L178" s="2">
        <v>90</v>
      </c>
      <c r="M178" s="1"/>
      <c r="N178" s="3">
        <f t="shared" si="36"/>
        <v>387.01625421529945</v>
      </c>
      <c r="O178" s="3">
        <f t="shared" si="37"/>
        <v>236.70543026786933</v>
      </c>
      <c r="P178" s="3">
        <f t="shared" si="38"/>
        <v>889.3615142762261</v>
      </c>
      <c r="Q178" s="3">
        <f t="shared" si="39"/>
        <v>463.47028527016977</v>
      </c>
      <c r="R178" s="3">
        <f t="shared" si="42"/>
        <v>1.1578126196591931</v>
      </c>
      <c r="S178" s="3">
        <f t="shared" si="40"/>
        <v>10.152836157588915</v>
      </c>
      <c r="T178" s="3">
        <f t="shared" si="41"/>
        <v>2.0608333333333331</v>
      </c>
      <c r="U178" s="1"/>
      <c r="V178" s="1">
        <f t="shared" si="50"/>
        <v>172</v>
      </c>
      <c r="W178" s="4">
        <f t="shared" si="43"/>
        <v>3.86311423858956E-2</v>
      </c>
      <c r="X178" s="4">
        <f t="shared" si="44"/>
        <v>-3.3856816610411329</v>
      </c>
      <c r="Y178" s="4">
        <f t="shared" si="45"/>
        <v>4.4837841507501253E-2</v>
      </c>
      <c r="Z178" s="4">
        <f t="shared" si="46"/>
        <v>1.5532181157914806</v>
      </c>
      <c r="AA178" s="4">
        <f t="shared" si="47"/>
        <v>1.1578126196591931</v>
      </c>
      <c r="AB178" s="4">
        <f t="shared" si="48"/>
        <v>0.97590111915389244</v>
      </c>
      <c r="AC178" s="4">
        <f t="shared" si="49"/>
        <v>2.0608333333333331</v>
      </c>
    </row>
    <row r="179" spans="1:29">
      <c r="A179" s="1">
        <v>1990.3</v>
      </c>
      <c r="B179" s="2">
        <v>7130.7520000000004</v>
      </c>
      <c r="C179" s="2">
        <v>82.031000000000006</v>
      </c>
      <c r="D179" s="2">
        <v>3879.6</v>
      </c>
      <c r="E179" s="2">
        <v>844.9</v>
      </c>
      <c r="F179" s="2">
        <v>118712</v>
      </c>
      <c r="G179" s="2">
        <f t="shared" si="34"/>
        <v>99.965474556432255</v>
      </c>
      <c r="H179" s="2">
        <v>8.16</v>
      </c>
      <c r="I179" s="2">
        <v>189352.66666666666</v>
      </c>
      <c r="J179" s="2">
        <f t="shared" si="35"/>
        <v>0.98097821863564683</v>
      </c>
      <c r="K179" s="2">
        <v>100.1</v>
      </c>
      <c r="L179" s="2">
        <v>91.4</v>
      </c>
      <c r="M179" s="1"/>
      <c r="N179" s="3">
        <f t="shared" si="36"/>
        <v>387.55951328059911</v>
      </c>
      <c r="O179" s="3">
        <f t="shared" si="37"/>
        <v>235.13260754454026</v>
      </c>
      <c r="P179" s="3">
        <f t="shared" si="38"/>
        <v>889.13770005814195</v>
      </c>
      <c r="Q179" s="3">
        <f t="shared" si="39"/>
        <v>462.50293951603726</v>
      </c>
      <c r="R179" s="3">
        <f t="shared" si="42"/>
        <v>0.8815915847930178</v>
      </c>
      <c r="S179" s="3">
        <f t="shared" si="40"/>
        <v>10.814825385779837</v>
      </c>
      <c r="T179" s="3">
        <f t="shared" si="41"/>
        <v>2.04</v>
      </c>
      <c r="U179" s="1"/>
      <c r="V179" s="1">
        <f t="shared" si="50"/>
        <v>173</v>
      </c>
      <c r="W179" s="4">
        <f t="shared" si="43"/>
        <v>0.54325906529965096</v>
      </c>
      <c r="X179" s="4">
        <f t="shared" si="44"/>
        <v>-1.5728227233290681</v>
      </c>
      <c r="Y179" s="4">
        <f t="shared" si="45"/>
        <v>-0.2238142180841578</v>
      </c>
      <c r="Z179" s="4">
        <f t="shared" si="46"/>
        <v>0.58587236165897139</v>
      </c>
      <c r="AA179" s="4">
        <f t="shared" si="47"/>
        <v>0.8815915847930178</v>
      </c>
      <c r="AB179" s="4">
        <f t="shared" si="48"/>
        <v>0.66198922819092232</v>
      </c>
      <c r="AC179" s="4">
        <f t="shared" si="49"/>
        <v>2.04</v>
      </c>
    </row>
    <row r="180" spans="1:29">
      <c r="A180" s="1">
        <v>1990.4</v>
      </c>
      <c r="B180" s="2">
        <v>7076.857</v>
      </c>
      <c r="C180" s="2">
        <v>82.646000000000001</v>
      </c>
      <c r="D180" s="2">
        <v>3901.7</v>
      </c>
      <c r="E180" s="2">
        <v>825.9</v>
      </c>
      <c r="F180" s="2">
        <v>118361</v>
      </c>
      <c r="G180" s="2">
        <f t="shared" si="34"/>
        <v>99.669903076132812</v>
      </c>
      <c r="H180" s="2">
        <v>7.7433333333333323</v>
      </c>
      <c r="I180" s="2">
        <v>189866.33333333334</v>
      </c>
      <c r="J180" s="2">
        <f t="shared" si="35"/>
        <v>0.9836393684388669</v>
      </c>
      <c r="K180" s="2">
        <v>100.1</v>
      </c>
      <c r="L180" s="2">
        <v>92.2</v>
      </c>
      <c r="M180" s="1"/>
      <c r="N180" s="3">
        <f t="shared" si="36"/>
        <v>387.10971529310092</v>
      </c>
      <c r="O180" s="3">
        <f t="shared" si="37"/>
        <v>231.84032191697335</v>
      </c>
      <c r="P180" s="3">
        <f t="shared" si="38"/>
        <v>888.10811061642539</v>
      </c>
      <c r="Q180" s="3">
        <f t="shared" si="39"/>
        <v>461.93592014589512</v>
      </c>
      <c r="R180" s="3">
        <f t="shared" si="42"/>
        <v>0.74692016393571592</v>
      </c>
      <c r="S180" s="3">
        <f t="shared" si="40"/>
        <v>10.939370432088495</v>
      </c>
      <c r="T180" s="3">
        <f t="shared" si="41"/>
        <v>1.9358333333333331</v>
      </c>
      <c r="U180" s="1"/>
      <c r="V180" s="1">
        <f t="shared" si="50"/>
        <v>174</v>
      </c>
      <c r="W180" s="4">
        <f t="shared" si="43"/>
        <v>-0.44979798749818656</v>
      </c>
      <c r="X180" s="4">
        <f t="shared" si="44"/>
        <v>-3.2922856275669119</v>
      </c>
      <c r="Y180" s="4">
        <f t="shared" si="45"/>
        <v>-1.0295894417165528</v>
      </c>
      <c r="Z180" s="4">
        <f t="shared" si="46"/>
        <v>1.8852991516837392E-2</v>
      </c>
      <c r="AA180" s="4">
        <f t="shared" si="47"/>
        <v>0.74692016393571592</v>
      </c>
      <c r="AB180" s="4">
        <f t="shared" si="48"/>
        <v>0.1245450463086577</v>
      </c>
      <c r="AC180" s="4">
        <f t="shared" si="49"/>
        <v>1.9358333333333331</v>
      </c>
    </row>
    <row r="181" spans="1:29">
      <c r="A181" s="1">
        <v>1991.1</v>
      </c>
      <c r="B181" s="2">
        <v>7040.8280000000004</v>
      </c>
      <c r="C181" s="2">
        <v>83.626000000000005</v>
      </c>
      <c r="D181" s="2">
        <v>3914.2</v>
      </c>
      <c r="E181" s="2">
        <v>803.4</v>
      </c>
      <c r="F181" s="2">
        <v>117782.33333333333</v>
      </c>
      <c r="G181" s="2">
        <f t="shared" si="34"/>
        <v>99.182617140900291</v>
      </c>
      <c r="H181" s="2">
        <v>6.4266666666666667</v>
      </c>
      <c r="I181" s="2">
        <v>190271.66666666666</v>
      </c>
      <c r="J181" s="2">
        <f t="shared" si="35"/>
        <v>0.98573927639520398</v>
      </c>
      <c r="K181" s="2">
        <v>99.8</v>
      </c>
      <c r="L181" s="2">
        <v>92.9</v>
      </c>
      <c r="M181" s="1"/>
      <c r="N181" s="3">
        <f t="shared" si="36"/>
        <v>386.03751536562652</v>
      </c>
      <c r="O181" s="3">
        <f t="shared" si="37"/>
        <v>227.68616303105787</v>
      </c>
      <c r="P181" s="3">
        <f t="shared" si="38"/>
        <v>887.38444407812892</v>
      </c>
      <c r="Q181" s="3">
        <f t="shared" si="39"/>
        <v>460.93241507398136</v>
      </c>
      <c r="R181" s="3">
        <f t="shared" si="42"/>
        <v>1.1788050281718476</v>
      </c>
      <c r="S181" s="3">
        <f t="shared" si="40"/>
        <v>10.5169169296411</v>
      </c>
      <c r="T181" s="3">
        <f t="shared" si="41"/>
        <v>1.6066666666666667</v>
      </c>
      <c r="U181" s="1"/>
      <c r="V181" s="1">
        <f t="shared" si="50"/>
        <v>175</v>
      </c>
      <c r="W181" s="4">
        <f t="shared" si="43"/>
        <v>-1.0721999274744007</v>
      </c>
      <c r="X181" s="4">
        <f t="shared" si="44"/>
        <v>-4.1541588859154785</v>
      </c>
      <c r="Y181" s="4">
        <f t="shared" si="45"/>
        <v>-0.72366653829647021</v>
      </c>
      <c r="Z181" s="4">
        <f t="shared" si="46"/>
        <v>-0.98465208039692698</v>
      </c>
      <c r="AA181" s="4">
        <f t="shared" si="47"/>
        <v>1.1788050281718476</v>
      </c>
      <c r="AB181" s="4">
        <f t="shared" si="48"/>
        <v>-0.42245350244739477</v>
      </c>
      <c r="AC181" s="4">
        <f t="shared" si="49"/>
        <v>1.6066666666666667</v>
      </c>
    </row>
    <row r="182" spans="1:29">
      <c r="A182" s="1">
        <v>1991.2</v>
      </c>
      <c r="B182" s="2">
        <v>7086.4769999999999</v>
      </c>
      <c r="C182" s="2">
        <v>84.165000000000006</v>
      </c>
      <c r="D182" s="2">
        <v>3970.3</v>
      </c>
      <c r="E182" s="2">
        <v>802.1</v>
      </c>
      <c r="F182" s="2">
        <v>117729.33333333333</v>
      </c>
      <c r="G182" s="2">
        <f t="shared" si="34"/>
        <v>99.137986689459069</v>
      </c>
      <c r="H182" s="2">
        <v>5.8633333333333342</v>
      </c>
      <c r="I182" s="2">
        <v>190655.66666666666</v>
      </c>
      <c r="J182" s="2">
        <f t="shared" si="35"/>
        <v>0.98772866288015493</v>
      </c>
      <c r="K182" s="2">
        <v>99.6</v>
      </c>
      <c r="L182" s="2">
        <v>94.6</v>
      </c>
      <c r="M182" s="1"/>
      <c r="N182" s="3">
        <f t="shared" si="36"/>
        <v>386.61650313709299</v>
      </c>
      <c r="O182" s="3">
        <f t="shared" si="37"/>
        <v>226.68013821669661</v>
      </c>
      <c r="P182" s="3">
        <f t="shared" si="38"/>
        <v>887.82908506589797</v>
      </c>
      <c r="Q182" s="3">
        <f t="shared" si="39"/>
        <v>460.48519149017392</v>
      </c>
      <c r="R182" s="3">
        <f t="shared" si="42"/>
        <v>0.64246813476636078</v>
      </c>
      <c r="S182" s="3">
        <f t="shared" si="40"/>
        <v>11.687831818678736</v>
      </c>
      <c r="T182" s="3">
        <f t="shared" si="41"/>
        <v>1.4658333333333335</v>
      </c>
      <c r="U182" s="1"/>
      <c r="V182" s="1">
        <f t="shared" si="50"/>
        <v>176</v>
      </c>
      <c r="W182" s="4">
        <f t="shared" si="43"/>
        <v>0.57898777146647262</v>
      </c>
      <c r="X182" s="4">
        <f t="shared" si="44"/>
        <v>-1.0060248143612682</v>
      </c>
      <c r="Y182" s="4">
        <f t="shared" si="45"/>
        <v>0.44464098776904848</v>
      </c>
      <c r="Z182" s="4">
        <f t="shared" si="46"/>
        <v>-1.4318756642043695</v>
      </c>
      <c r="AA182" s="4">
        <f t="shared" si="47"/>
        <v>0.64246813476636078</v>
      </c>
      <c r="AB182" s="4">
        <f t="shared" si="48"/>
        <v>1.1709148890376362</v>
      </c>
      <c r="AC182" s="4">
        <f t="shared" si="49"/>
        <v>1.4658333333333335</v>
      </c>
    </row>
    <row r="183" spans="1:29">
      <c r="A183" s="1">
        <v>1991.3</v>
      </c>
      <c r="B183" s="2">
        <v>7120.7380000000003</v>
      </c>
      <c r="C183" s="2">
        <v>84.762</v>
      </c>
      <c r="D183" s="2">
        <v>4015.7</v>
      </c>
      <c r="E183" s="2">
        <v>804.4</v>
      </c>
      <c r="F183" s="2">
        <v>117660</v>
      </c>
      <c r="G183" s="2">
        <f t="shared" si="34"/>
        <v>99.079602199523379</v>
      </c>
      <c r="H183" s="2">
        <v>5.6433333333333335</v>
      </c>
      <c r="I183" s="2">
        <v>191121.33333333334</v>
      </c>
      <c r="J183" s="2">
        <f t="shared" si="35"/>
        <v>0.99014113937275616</v>
      </c>
      <c r="K183" s="2">
        <v>99.8</v>
      </c>
      <c r="L183" s="2">
        <v>95.7</v>
      </c>
      <c r="M183" s="1"/>
      <c r="N183" s="3">
        <f t="shared" si="36"/>
        <v>386.80274092204331</v>
      </c>
      <c r="O183" s="3">
        <f t="shared" si="37"/>
        <v>226.01571097328574</v>
      </c>
      <c r="P183" s="3">
        <f t="shared" si="38"/>
        <v>888.06744317118921</v>
      </c>
      <c r="Q183" s="3">
        <f t="shared" si="39"/>
        <v>460.38293679921338</v>
      </c>
      <c r="R183" s="3">
        <f t="shared" si="42"/>
        <v>0.70681712865372504</v>
      </c>
      <c r="S183" s="3">
        <f t="shared" si="40"/>
        <v>12.137096930132635</v>
      </c>
      <c r="T183" s="3">
        <f t="shared" si="41"/>
        <v>1.4108333333333334</v>
      </c>
      <c r="U183" s="1"/>
      <c r="V183" s="1">
        <f t="shared" si="50"/>
        <v>177</v>
      </c>
      <c r="W183" s="4">
        <f t="shared" si="43"/>
        <v>0.18623778495032184</v>
      </c>
      <c r="X183" s="4">
        <f t="shared" si="44"/>
        <v>-0.66442724341087001</v>
      </c>
      <c r="Y183" s="4">
        <f t="shared" si="45"/>
        <v>0.23835810529124046</v>
      </c>
      <c r="Z183" s="4">
        <f t="shared" si="46"/>
        <v>-1.5341303551649048</v>
      </c>
      <c r="AA183" s="4">
        <f t="shared" si="47"/>
        <v>0.70681712865372504</v>
      </c>
      <c r="AB183" s="4">
        <f t="shared" si="48"/>
        <v>0.44926511145389902</v>
      </c>
      <c r="AC183" s="4">
        <f t="shared" si="49"/>
        <v>1.4108333333333334</v>
      </c>
    </row>
    <row r="184" spans="1:29">
      <c r="A184" s="1">
        <v>1991.4</v>
      </c>
      <c r="B184" s="2">
        <v>7154.116</v>
      </c>
      <c r="C184" s="2">
        <v>85.206000000000003</v>
      </c>
      <c r="D184" s="2">
        <v>4044.1</v>
      </c>
      <c r="E184" s="2">
        <v>803.2</v>
      </c>
      <c r="F184" s="2">
        <v>117678.66666666667</v>
      </c>
      <c r="G184" s="2">
        <f t="shared" si="34"/>
        <v>99.095321100659916</v>
      </c>
      <c r="H184" s="2">
        <v>4.8166666666666664</v>
      </c>
      <c r="I184" s="2">
        <v>191650.66666666666</v>
      </c>
      <c r="J184" s="2">
        <f t="shared" si="35"/>
        <v>0.99288345338152517</v>
      </c>
      <c r="K184" s="2">
        <v>99.8</v>
      </c>
      <c r="L184" s="2">
        <v>96.7</v>
      </c>
      <c r="M184" s="1"/>
      <c r="N184" s="3">
        <f t="shared" si="36"/>
        <v>386.70844439567821</v>
      </c>
      <c r="O184" s="3">
        <f t="shared" si="37"/>
        <v>225.06738850675299</v>
      </c>
      <c r="P184" s="3">
        <f t="shared" si="38"/>
        <v>888.25851244135629</v>
      </c>
      <c r="Q184" s="3">
        <f t="shared" si="39"/>
        <v>460.1222213652984</v>
      </c>
      <c r="R184" s="3">
        <f t="shared" si="42"/>
        <v>0.52245247333484457</v>
      </c>
      <c r="S184" s="3">
        <f t="shared" si="40"/>
        <v>12.654154856831754</v>
      </c>
      <c r="T184" s="3">
        <f t="shared" si="41"/>
        <v>1.2041666666666666</v>
      </c>
      <c r="U184" s="1"/>
      <c r="V184" s="1">
        <f t="shared" si="50"/>
        <v>178</v>
      </c>
      <c r="W184" s="4">
        <f t="shared" si="43"/>
        <v>-9.4296526365098998E-2</v>
      </c>
      <c r="X184" s="4">
        <f t="shared" si="44"/>
        <v>-0.9483224665327441</v>
      </c>
      <c r="Y184" s="4">
        <f t="shared" si="45"/>
        <v>0.19106927016707687</v>
      </c>
      <c r="Z184" s="4">
        <f t="shared" si="46"/>
        <v>-1.7948457890798863</v>
      </c>
      <c r="AA184" s="4">
        <f t="shared" si="47"/>
        <v>0.52245247333484457</v>
      </c>
      <c r="AB184" s="4">
        <f t="shared" si="48"/>
        <v>0.51705792669911865</v>
      </c>
      <c r="AC184" s="4">
        <f t="shared" si="49"/>
        <v>1.2041666666666666</v>
      </c>
    </row>
    <row r="185" spans="1:29">
      <c r="A185" s="1">
        <v>1992.1</v>
      </c>
      <c r="B185" s="2">
        <v>7228.2340000000004</v>
      </c>
      <c r="C185" s="2">
        <v>85.721000000000004</v>
      </c>
      <c r="D185" s="2">
        <v>4142.5</v>
      </c>
      <c r="E185" s="2">
        <v>810</v>
      </c>
      <c r="F185" s="2">
        <v>117958.33333333333</v>
      </c>
      <c r="G185" s="2">
        <f t="shared" si="34"/>
        <v>99.330823923044747</v>
      </c>
      <c r="H185" s="2">
        <v>4.0233333333333334</v>
      </c>
      <c r="I185" s="2">
        <v>192074.66666666666</v>
      </c>
      <c r="J185" s="2">
        <f t="shared" si="35"/>
        <v>0.99508006762532519</v>
      </c>
      <c r="K185" s="2">
        <v>99.8</v>
      </c>
      <c r="L185" s="2">
        <v>98.6</v>
      </c>
      <c r="M185" s="1"/>
      <c r="N185" s="3">
        <f t="shared" si="36"/>
        <v>388.28889879603247</v>
      </c>
      <c r="O185" s="3">
        <f t="shared" si="37"/>
        <v>225.0868486326091</v>
      </c>
      <c r="P185" s="3">
        <f t="shared" si="38"/>
        <v>889.06821003746859</v>
      </c>
      <c r="Q185" s="3">
        <f t="shared" si="39"/>
        <v>460.13860074137131</v>
      </c>
      <c r="R185" s="3">
        <f t="shared" si="42"/>
        <v>0.60259825353403684</v>
      </c>
      <c r="S185" s="3">
        <f t="shared" si="40"/>
        <v>13.997342518231859</v>
      </c>
      <c r="T185" s="3">
        <f t="shared" si="41"/>
        <v>1.0058333333333334</v>
      </c>
      <c r="U185" s="1"/>
      <c r="V185" s="1">
        <f t="shared" si="50"/>
        <v>179</v>
      </c>
      <c r="W185" s="4">
        <f t="shared" si="43"/>
        <v>1.580454400354256</v>
      </c>
      <c r="X185" s="4">
        <f t="shared" si="44"/>
        <v>1.9460125856113564E-2</v>
      </c>
      <c r="Y185" s="4">
        <f t="shared" si="45"/>
        <v>0.80969759611230074</v>
      </c>
      <c r="Z185" s="4">
        <f t="shared" si="46"/>
        <v>-1.7784664130069814</v>
      </c>
      <c r="AA185" s="4">
        <f t="shared" si="47"/>
        <v>0.60259825353403684</v>
      </c>
      <c r="AB185" s="4">
        <f t="shared" si="48"/>
        <v>1.3431876614001048</v>
      </c>
      <c r="AC185" s="4">
        <f t="shared" si="49"/>
        <v>1.0058333333333334</v>
      </c>
    </row>
    <row r="186" spans="1:29">
      <c r="A186" s="1">
        <v>1992.2</v>
      </c>
      <c r="B186" s="2">
        <v>7297.9350000000004</v>
      </c>
      <c r="C186" s="2">
        <v>86.19</v>
      </c>
      <c r="D186" s="2">
        <v>4193.1000000000004</v>
      </c>
      <c r="E186" s="2">
        <v>842.2</v>
      </c>
      <c r="F186" s="2">
        <v>118406.66666666667</v>
      </c>
      <c r="G186" s="2">
        <f t="shared" si="34"/>
        <v>99.708358244984694</v>
      </c>
      <c r="H186" s="2">
        <v>3.77</v>
      </c>
      <c r="I186" s="2">
        <v>192506.66666666666</v>
      </c>
      <c r="J186" s="2">
        <f t="shared" si="35"/>
        <v>0.99731812742089498</v>
      </c>
      <c r="K186" s="2">
        <v>100</v>
      </c>
      <c r="L186" s="2">
        <v>99.4</v>
      </c>
      <c r="M186" s="1"/>
      <c r="N186" s="3">
        <f t="shared" si="36"/>
        <v>388.73269097417295</v>
      </c>
      <c r="O186" s="3">
        <f t="shared" si="37"/>
        <v>228.21488293105867</v>
      </c>
      <c r="P186" s="3">
        <f t="shared" si="38"/>
        <v>889.80321856490582</v>
      </c>
      <c r="Q186" s="3">
        <f t="shared" si="39"/>
        <v>460.4934982647693</v>
      </c>
      <c r="R186" s="3">
        <f t="shared" si="42"/>
        <v>0.54563252330366296</v>
      </c>
      <c r="S186" s="3">
        <f t="shared" si="40"/>
        <v>14.259795200322062</v>
      </c>
      <c r="T186" s="3">
        <f t="shared" si="41"/>
        <v>0.9425</v>
      </c>
      <c r="U186" s="1"/>
      <c r="V186" s="1">
        <f t="shared" si="50"/>
        <v>180</v>
      </c>
      <c r="W186" s="4">
        <f t="shared" si="43"/>
        <v>0.44379217814048388</v>
      </c>
      <c r="X186" s="4">
        <f t="shared" si="44"/>
        <v>3.1280342984495633</v>
      </c>
      <c r="Y186" s="4">
        <f t="shared" si="45"/>
        <v>0.73500852743723044</v>
      </c>
      <c r="Z186" s="4">
        <f t="shared" si="46"/>
        <v>-1.4235688896089869</v>
      </c>
      <c r="AA186" s="4">
        <f t="shared" si="47"/>
        <v>0.54563252330366296</v>
      </c>
      <c r="AB186" s="4">
        <f t="shared" si="48"/>
        <v>0.26245268209020267</v>
      </c>
      <c r="AC186" s="4">
        <f t="shared" si="49"/>
        <v>0.9425</v>
      </c>
    </row>
    <row r="187" spans="1:29">
      <c r="A187" s="1">
        <v>1992.3</v>
      </c>
      <c r="B187" s="2">
        <v>7369.5</v>
      </c>
      <c r="C187" s="2">
        <v>86.58</v>
      </c>
      <c r="D187" s="2">
        <v>4264.3</v>
      </c>
      <c r="E187" s="2">
        <v>856.3</v>
      </c>
      <c r="F187" s="2">
        <v>118753</v>
      </c>
      <c r="G187" s="2">
        <f t="shared" si="34"/>
        <v>100</v>
      </c>
      <c r="H187" s="2">
        <v>3.2566666666666664</v>
      </c>
      <c r="I187" s="2">
        <v>193024.33333333334</v>
      </c>
      <c r="J187" s="2">
        <f t="shared" si="35"/>
        <v>1</v>
      </c>
      <c r="K187" s="2">
        <v>100</v>
      </c>
      <c r="L187" s="2">
        <v>100.8</v>
      </c>
      <c r="M187" s="1"/>
      <c r="N187" s="3">
        <f t="shared" si="36"/>
        <v>389.69644778297408</v>
      </c>
      <c r="O187" s="3">
        <f t="shared" si="37"/>
        <v>229.15519400183118</v>
      </c>
      <c r="P187" s="3">
        <f t="shared" si="38"/>
        <v>890.51051402768132</v>
      </c>
      <c r="Q187" s="3">
        <f t="shared" si="39"/>
        <v>460.51701859880916</v>
      </c>
      <c r="R187" s="3">
        <f t="shared" si="42"/>
        <v>0.45146803545268455</v>
      </c>
      <c r="S187" s="3">
        <f t="shared" si="40"/>
        <v>15.206951362343379</v>
      </c>
      <c r="T187" s="3">
        <f t="shared" si="41"/>
        <v>0.81416666666666659</v>
      </c>
      <c r="U187" s="1"/>
      <c r="V187" s="1">
        <f t="shared" si="50"/>
        <v>181</v>
      </c>
      <c r="W187" s="4">
        <f t="shared" si="43"/>
        <v>0.96375680880112213</v>
      </c>
      <c r="X187" s="4">
        <f t="shared" si="44"/>
        <v>0.94031107077250908</v>
      </c>
      <c r="Y187" s="4">
        <f t="shared" si="45"/>
        <v>0.70729546277550526</v>
      </c>
      <c r="Z187" s="4">
        <f t="shared" si="46"/>
        <v>-1.4000485555691284</v>
      </c>
      <c r="AA187" s="4">
        <f t="shared" si="47"/>
        <v>0.45146803545268455</v>
      </c>
      <c r="AB187" s="4">
        <f t="shared" si="48"/>
        <v>0.94715616202131692</v>
      </c>
      <c r="AC187" s="4">
        <f t="shared" si="49"/>
        <v>0.81416666666666659</v>
      </c>
    </row>
    <row r="188" spans="1:29">
      <c r="A188" s="1">
        <v>1992.4</v>
      </c>
      <c r="B188" s="2">
        <v>7450.6869999999999</v>
      </c>
      <c r="C188" s="2">
        <v>87.028999999999996</v>
      </c>
      <c r="D188" s="2">
        <v>4341.1000000000004</v>
      </c>
      <c r="E188" s="2">
        <v>885.3</v>
      </c>
      <c r="F188" s="2">
        <v>118833.66666666667</v>
      </c>
      <c r="G188" s="2">
        <f t="shared" si="34"/>
        <v>100.06792810848289</v>
      </c>
      <c r="H188" s="2">
        <v>3.0366666666666666</v>
      </c>
      <c r="I188" s="2">
        <v>193615.66666666666</v>
      </c>
      <c r="J188" s="2">
        <f t="shared" si="35"/>
        <v>1.0030635170349851</v>
      </c>
      <c r="K188" s="2">
        <v>100.2</v>
      </c>
      <c r="L188" s="2">
        <v>101.2</v>
      </c>
      <c r="M188" s="1"/>
      <c r="N188" s="3">
        <f t="shared" si="36"/>
        <v>390.6582820727794</v>
      </c>
      <c r="O188" s="3">
        <f t="shared" si="37"/>
        <v>231.66263401437504</v>
      </c>
      <c r="P188" s="3">
        <f t="shared" si="38"/>
        <v>891.30026878586364</v>
      </c>
      <c r="Q188" s="3">
        <f t="shared" si="39"/>
        <v>460.47884051000733</v>
      </c>
      <c r="R188" s="3">
        <f t="shared" si="42"/>
        <v>0.51725544308691696</v>
      </c>
      <c r="S188" s="3">
        <f t="shared" si="40"/>
        <v>15.085736040866109</v>
      </c>
      <c r="T188" s="3">
        <f t="shared" si="41"/>
        <v>0.75916666666666666</v>
      </c>
      <c r="U188" s="1"/>
      <c r="V188" s="1">
        <f t="shared" si="50"/>
        <v>182</v>
      </c>
      <c r="W188" s="4">
        <f t="shared" si="43"/>
        <v>0.96183428980532426</v>
      </c>
      <c r="X188" s="4">
        <f t="shared" si="44"/>
        <v>2.5074400125438672</v>
      </c>
      <c r="Y188" s="4">
        <f t="shared" si="45"/>
        <v>0.78975475818231189</v>
      </c>
      <c r="Z188" s="4">
        <f t="shared" si="46"/>
        <v>-1.4382266443709568</v>
      </c>
      <c r="AA188" s="4">
        <f t="shared" si="47"/>
        <v>0.51725544308691696</v>
      </c>
      <c r="AB188" s="4">
        <f t="shared" si="48"/>
        <v>-0.1212153214772691</v>
      </c>
      <c r="AC188" s="4">
        <f t="shared" si="49"/>
        <v>0.75916666666666666</v>
      </c>
    </row>
    <row r="189" spans="1:29">
      <c r="A189" s="1">
        <v>1993.1</v>
      </c>
      <c r="B189" s="2">
        <v>7459.7179999999998</v>
      </c>
      <c r="C189" s="2">
        <v>87.706999999999994</v>
      </c>
      <c r="D189" s="2">
        <v>4379.3</v>
      </c>
      <c r="E189" s="2">
        <v>895.4</v>
      </c>
      <c r="F189" s="2">
        <v>119297.33333333333</v>
      </c>
      <c r="G189" s="2">
        <f t="shared" si="34"/>
        <v>100.45837438492782</v>
      </c>
      <c r="H189" s="2">
        <v>3.04</v>
      </c>
      <c r="I189" s="2">
        <v>194106</v>
      </c>
      <c r="J189" s="2">
        <f t="shared" si="35"/>
        <v>1.0056037839788765</v>
      </c>
      <c r="K189" s="2">
        <v>100.3</v>
      </c>
      <c r="L189" s="2">
        <v>101.4</v>
      </c>
      <c r="M189" s="1"/>
      <c r="N189" s="3">
        <f t="shared" si="36"/>
        <v>390.50543183005709</v>
      </c>
      <c r="O189" s="3">
        <f t="shared" si="37"/>
        <v>231.76806908606963</v>
      </c>
      <c r="P189" s="3">
        <f t="shared" si="38"/>
        <v>891.16847496813079</v>
      </c>
      <c r="Q189" s="3">
        <f t="shared" si="39"/>
        <v>460.71508242625174</v>
      </c>
      <c r="R189" s="3">
        <f t="shared" si="42"/>
        <v>0.77603173080449395</v>
      </c>
      <c r="S189" s="3">
        <f t="shared" si="40"/>
        <v>14.507137740433437</v>
      </c>
      <c r="T189" s="3">
        <f t="shared" si="41"/>
        <v>0.76</v>
      </c>
      <c r="U189" s="1"/>
      <c r="V189" s="1">
        <f t="shared" si="50"/>
        <v>183</v>
      </c>
      <c r="W189" s="4">
        <f t="shared" si="43"/>
        <v>-0.15285024272230885</v>
      </c>
      <c r="X189" s="4">
        <f t="shared" si="44"/>
        <v>0.10543507169458621</v>
      </c>
      <c r="Y189" s="4">
        <f t="shared" si="45"/>
        <v>-0.13179381773284149</v>
      </c>
      <c r="Z189" s="4">
        <f t="shared" si="46"/>
        <v>-1.201984728126547</v>
      </c>
      <c r="AA189" s="4">
        <f t="shared" si="47"/>
        <v>0.77603173080449395</v>
      </c>
      <c r="AB189" s="4">
        <f t="shared" si="48"/>
        <v>-0.57859830043267202</v>
      </c>
      <c r="AC189" s="4">
        <f t="shared" si="49"/>
        <v>0.76</v>
      </c>
    </row>
    <row r="190" spans="1:29">
      <c r="A190" s="1">
        <v>1993.2</v>
      </c>
      <c r="B190" s="2">
        <v>7497.5140000000001</v>
      </c>
      <c r="C190" s="2">
        <v>88.19</v>
      </c>
      <c r="D190" s="2">
        <v>4446.7</v>
      </c>
      <c r="E190" s="2">
        <v>918.2</v>
      </c>
      <c r="F190" s="2">
        <v>119959.66666666667</v>
      </c>
      <c r="G190" s="2">
        <f t="shared" si="34"/>
        <v>101.01611468061158</v>
      </c>
      <c r="H190" s="2">
        <v>3</v>
      </c>
      <c r="I190" s="2">
        <v>194555.33333333334</v>
      </c>
      <c r="J190" s="2">
        <f t="shared" si="35"/>
        <v>1.0079316424699476</v>
      </c>
      <c r="K190" s="2">
        <v>100.7</v>
      </c>
      <c r="L190" s="2">
        <v>101.8</v>
      </c>
      <c r="M190" s="1"/>
      <c r="N190" s="3">
        <f t="shared" si="36"/>
        <v>391.25235967855303</v>
      </c>
      <c r="O190" s="3">
        <f t="shared" si="37"/>
        <v>233.50213015753698</v>
      </c>
      <c r="P190" s="3">
        <f t="shared" si="38"/>
        <v>891.44264255708538</v>
      </c>
      <c r="Q190" s="3">
        <f t="shared" si="39"/>
        <v>461.43553168042519</v>
      </c>
      <c r="R190" s="3">
        <f t="shared" si="42"/>
        <v>0.54918641473404861</v>
      </c>
      <c r="S190" s="3">
        <f t="shared" si="40"/>
        <v>14.351652621633296</v>
      </c>
      <c r="T190" s="3">
        <f t="shared" si="41"/>
        <v>0.75</v>
      </c>
      <c r="U190" s="1"/>
      <c r="V190" s="1">
        <f t="shared" si="50"/>
        <v>184</v>
      </c>
      <c r="W190" s="4">
        <f t="shared" si="43"/>
        <v>0.74692784849594318</v>
      </c>
      <c r="X190" s="4">
        <f t="shared" si="44"/>
        <v>1.7340610714673517</v>
      </c>
      <c r="Y190" s="4">
        <f t="shared" si="45"/>
        <v>0.27416758895458315</v>
      </c>
      <c r="Z190" s="4">
        <f t="shared" si="46"/>
        <v>-0.4815354739531017</v>
      </c>
      <c r="AA190" s="4">
        <f t="shared" si="47"/>
        <v>0.54918641473404861</v>
      </c>
      <c r="AB190" s="4">
        <f t="shared" si="48"/>
        <v>-0.15548511880014182</v>
      </c>
      <c r="AC190" s="4">
        <f t="shared" si="49"/>
        <v>0.75</v>
      </c>
    </row>
    <row r="191" spans="1:29">
      <c r="A191" s="1">
        <v>1993.3</v>
      </c>
      <c r="B191" s="2">
        <v>7535.9960000000001</v>
      </c>
      <c r="C191" s="2">
        <v>88.57</v>
      </c>
      <c r="D191" s="2">
        <v>4510.7</v>
      </c>
      <c r="E191" s="2">
        <v>936.8</v>
      </c>
      <c r="F191" s="2">
        <v>120625.66666666667</v>
      </c>
      <c r="G191" s="2">
        <f t="shared" si="34"/>
        <v>101.57694261759001</v>
      </c>
      <c r="H191" s="2">
        <v>3.06</v>
      </c>
      <c r="I191" s="2">
        <v>195068</v>
      </c>
      <c r="J191" s="2">
        <f t="shared" si="35"/>
        <v>1.0105876115791963</v>
      </c>
      <c r="K191" s="2">
        <v>100.6</v>
      </c>
      <c r="L191" s="2">
        <v>102.2</v>
      </c>
      <c r="M191" s="1"/>
      <c r="N191" s="3">
        <f t="shared" si="36"/>
        <v>391.98824759546926</v>
      </c>
      <c r="O191" s="3">
        <f t="shared" si="37"/>
        <v>234.81446571423868</v>
      </c>
      <c r="P191" s="3">
        <f t="shared" si="38"/>
        <v>891.69143301508666</v>
      </c>
      <c r="Q191" s="3">
        <f t="shared" si="39"/>
        <v>461.62666830066439</v>
      </c>
      <c r="R191" s="3">
        <f t="shared" si="42"/>
        <v>0.4299621921401986</v>
      </c>
      <c r="S191" s="3">
        <f t="shared" si="40"/>
        <v>14.313847794811259</v>
      </c>
      <c r="T191" s="3">
        <f t="shared" si="41"/>
        <v>0.76500000000000001</v>
      </c>
      <c r="U191" s="1"/>
      <c r="V191" s="1">
        <f t="shared" si="50"/>
        <v>185</v>
      </c>
      <c r="W191" s="4">
        <f t="shared" si="43"/>
        <v>0.73588791691622646</v>
      </c>
      <c r="X191" s="4">
        <f t="shared" si="44"/>
        <v>1.3123355567016972</v>
      </c>
      <c r="Y191" s="4">
        <f t="shared" si="45"/>
        <v>0.24879045800128097</v>
      </c>
      <c r="Z191" s="4">
        <f t="shared" si="46"/>
        <v>-0.29039885371389573</v>
      </c>
      <c r="AA191" s="4">
        <f t="shared" si="47"/>
        <v>0.4299621921401986</v>
      </c>
      <c r="AB191" s="4">
        <f t="shared" si="48"/>
        <v>-3.7804826822036119E-2</v>
      </c>
      <c r="AC191" s="4">
        <f t="shared" si="49"/>
        <v>0.76500000000000001</v>
      </c>
    </row>
    <row r="192" spans="1:29">
      <c r="A192" s="1">
        <v>1993.4</v>
      </c>
      <c r="B192" s="2">
        <v>7637.4059999999999</v>
      </c>
      <c r="C192" s="2">
        <v>89.037999999999997</v>
      </c>
      <c r="D192" s="2">
        <v>4574.8999999999996</v>
      </c>
      <c r="E192" s="2">
        <v>979.8</v>
      </c>
      <c r="F192" s="2">
        <v>121152</v>
      </c>
      <c r="G192" s="2">
        <f t="shared" si="34"/>
        <v>102.0201594907076</v>
      </c>
      <c r="H192" s="2">
        <v>2.99</v>
      </c>
      <c r="I192" s="2">
        <v>195621</v>
      </c>
      <c r="J192" s="2">
        <f t="shared" si="35"/>
        <v>1.0134525353452846</v>
      </c>
      <c r="K192" s="2">
        <v>100.7</v>
      </c>
      <c r="L192" s="2">
        <v>102.6</v>
      </c>
      <c r="M192" s="1"/>
      <c r="N192" s="3">
        <f t="shared" si="36"/>
        <v>392.59140212509709</v>
      </c>
      <c r="O192" s="3">
        <f t="shared" si="37"/>
        <v>238.49223709082091</v>
      </c>
      <c r="P192" s="3">
        <f t="shared" si="38"/>
        <v>892.74504423156418</v>
      </c>
      <c r="Q192" s="3">
        <f t="shared" si="39"/>
        <v>461.87831961616757</v>
      </c>
      <c r="R192" s="3">
        <f t="shared" si="42"/>
        <v>0.52700450786131725</v>
      </c>
      <c r="S192" s="3">
        <f t="shared" si="40"/>
        <v>14.177468783656469</v>
      </c>
      <c r="T192" s="3">
        <f t="shared" si="41"/>
        <v>0.74750000000000005</v>
      </c>
      <c r="U192" s="1"/>
      <c r="V192" s="1">
        <f t="shared" si="50"/>
        <v>186</v>
      </c>
      <c r="W192" s="4">
        <f t="shared" si="43"/>
        <v>0.60315452962782956</v>
      </c>
      <c r="X192" s="4">
        <f t="shared" si="44"/>
        <v>3.6777713765822284</v>
      </c>
      <c r="Y192" s="4">
        <f t="shared" si="45"/>
        <v>1.0536112164775204</v>
      </c>
      <c r="Z192" s="4">
        <f t="shared" si="46"/>
        <v>-3.8747538210714083E-2</v>
      </c>
      <c r="AA192" s="4">
        <f t="shared" si="47"/>
        <v>0.52700450786131725</v>
      </c>
      <c r="AB192" s="4">
        <f t="shared" si="48"/>
        <v>-0.13637901115479067</v>
      </c>
      <c r="AC192" s="4">
        <f t="shared" si="49"/>
        <v>0.74750000000000005</v>
      </c>
    </row>
    <row r="193" spans="1:29">
      <c r="A193" s="1">
        <v>1994.1</v>
      </c>
      <c r="B193" s="2">
        <v>7715.058</v>
      </c>
      <c r="C193" s="2">
        <v>89.578000000000003</v>
      </c>
      <c r="D193" s="2">
        <v>4643.8999999999996</v>
      </c>
      <c r="E193" s="2">
        <v>997.9</v>
      </c>
      <c r="F193" s="2">
        <v>121994</v>
      </c>
      <c r="G193" s="2">
        <f t="shared" si="34"/>
        <v>102.72919420983048</v>
      </c>
      <c r="H193" s="2">
        <v>3.2133333333333334</v>
      </c>
      <c r="I193" s="2">
        <v>196085.33333333334</v>
      </c>
      <c r="J193" s="2">
        <f t="shared" si="35"/>
        <v>1.015858104245924</v>
      </c>
      <c r="K193" s="2">
        <v>100.3</v>
      </c>
      <c r="L193" s="2">
        <v>103.8</v>
      </c>
      <c r="M193" s="1"/>
      <c r="N193" s="3">
        <f t="shared" si="36"/>
        <v>393.24663770796133</v>
      </c>
      <c r="O193" s="3">
        <f t="shared" si="37"/>
        <v>239.4809638545008</v>
      </c>
      <c r="P193" s="3">
        <f t="shared" si="38"/>
        <v>893.51956043639382</v>
      </c>
      <c r="Q193" s="3">
        <f t="shared" si="39"/>
        <v>461.93581741828604</v>
      </c>
      <c r="R193" s="3">
        <f t="shared" si="42"/>
        <v>0.60465092176658075</v>
      </c>
      <c r="S193" s="3">
        <f t="shared" si="40"/>
        <v>14.735621661401787</v>
      </c>
      <c r="T193" s="3">
        <f t="shared" si="41"/>
        <v>0.80333333333333334</v>
      </c>
      <c r="U193" s="1"/>
      <c r="V193" s="1">
        <f t="shared" si="50"/>
        <v>187</v>
      </c>
      <c r="W193" s="4">
        <f t="shared" si="43"/>
        <v>0.65523558286423622</v>
      </c>
      <c r="X193" s="4">
        <f t="shared" si="44"/>
        <v>0.98872676367989243</v>
      </c>
      <c r="Y193" s="4">
        <f t="shared" si="45"/>
        <v>0.7745162048296379</v>
      </c>
      <c r="Z193" s="4">
        <f t="shared" si="46"/>
        <v>1.8750263907747922E-2</v>
      </c>
      <c r="AA193" s="4">
        <f t="shared" si="47"/>
        <v>0.60465092176658075</v>
      </c>
      <c r="AB193" s="4">
        <f t="shared" si="48"/>
        <v>0.55815287774531797</v>
      </c>
      <c r="AC193" s="4">
        <f t="shared" si="49"/>
        <v>0.80333333333333334</v>
      </c>
    </row>
    <row r="194" spans="1:29">
      <c r="A194" s="1">
        <v>1994.2</v>
      </c>
      <c r="B194" s="2">
        <v>7815.6819999999998</v>
      </c>
      <c r="C194" s="2">
        <v>89.953999999999994</v>
      </c>
      <c r="D194" s="2">
        <v>4702.8</v>
      </c>
      <c r="E194" s="2">
        <v>1025.2</v>
      </c>
      <c r="F194" s="2">
        <v>122596</v>
      </c>
      <c r="G194" s="2">
        <f t="shared" si="34"/>
        <v>103.23612877148366</v>
      </c>
      <c r="H194" s="2">
        <v>3.94</v>
      </c>
      <c r="I194" s="2">
        <v>196522</v>
      </c>
      <c r="J194" s="2">
        <f t="shared" si="35"/>
        <v>1.0181203406133597</v>
      </c>
      <c r="K194" s="2">
        <v>101.1</v>
      </c>
      <c r="L194" s="2">
        <v>103.6</v>
      </c>
      <c r="M194" s="1"/>
      <c r="N194" s="3">
        <f t="shared" si="36"/>
        <v>393.86568025112285</v>
      </c>
      <c r="O194" s="3">
        <f t="shared" si="37"/>
        <v>241.53864420075584</v>
      </c>
      <c r="P194" s="3">
        <f t="shared" si="38"/>
        <v>894.59293831971445</v>
      </c>
      <c r="Q194" s="3">
        <f t="shared" si="39"/>
        <v>463.00006928903281</v>
      </c>
      <c r="R194" s="3">
        <f t="shared" si="42"/>
        <v>0.41886744395762676</v>
      </c>
      <c r="S194" s="3">
        <f t="shared" si="40"/>
        <v>14.123890126803646</v>
      </c>
      <c r="T194" s="3">
        <f t="shared" si="41"/>
        <v>0.98499999999999999</v>
      </c>
      <c r="U194" s="1"/>
      <c r="V194" s="1">
        <f t="shared" si="50"/>
        <v>188</v>
      </c>
      <c r="W194" s="4">
        <f t="shared" si="43"/>
        <v>0.61904254316152674</v>
      </c>
      <c r="X194" s="4">
        <f t="shared" si="44"/>
        <v>2.0576803462550401</v>
      </c>
      <c r="Y194" s="4">
        <f t="shared" si="45"/>
        <v>1.0733778833206316</v>
      </c>
      <c r="Z194" s="4">
        <f t="shared" si="46"/>
        <v>1.0830021346545209</v>
      </c>
      <c r="AA194" s="4">
        <f t="shared" si="47"/>
        <v>0.41886744395762676</v>
      </c>
      <c r="AB194" s="4">
        <f t="shared" si="48"/>
        <v>-0.61173153459814067</v>
      </c>
      <c r="AC194" s="4">
        <f t="shared" si="49"/>
        <v>0.98499999999999999</v>
      </c>
    </row>
    <row r="195" spans="1:29">
      <c r="A195" s="1">
        <v>1994.3</v>
      </c>
      <c r="B195" s="2">
        <v>7859.4650000000001</v>
      </c>
      <c r="C195" s="2">
        <v>90.53</v>
      </c>
      <c r="D195" s="2">
        <v>4778.6000000000004</v>
      </c>
      <c r="E195" s="2">
        <v>1039.5</v>
      </c>
      <c r="F195" s="2">
        <v>123245</v>
      </c>
      <c r="G195" s="2">
        <f t="shared" si="34"/>
        <v>103.78264128064134</v>
      </c>
      <c r="H195" s="2">
        <v>4.4866666666666672</v>
      </c>
      <c r="I195" s="2">
        <v>197050</v>
      </c>
      <c r="J195" s="2">
        <f t="shared" si="35"/>
        <v>1.0208557470301671</v>
      </c>
      <c r="K195" s="2">
        <v>101.1</v>
      </c>
      <c r="L195" s="2">
        <v>103.5</v>
      </c>
      <c r="M195" s="1"/>
      <c r="N195" s="3">
        <f t="shared" si="36"/>
        <v>394.55803648329317</v>
      </c>
      <c r="O195" s="3">
        <f t="shared" si="37"/>
        <v>242.0172576574569</v>
      </c>
      <c r="P195" s="3">
        <f t="shared" si="38"/>
        <v>894.88325737127354</v>
      </c>
      <c r="Q195" s="3">
        <f t="shared" si="39"/>
        <v>463.25974211853185</v>
      </c>
      <c r="R195" s="3">
        <f t="shared" si="42"/>
        <v>0.63828589300021221</v>
      </c>
      <c r="S195" s="3">
        <f t="shared" si="40"/>
        <v>13.38903252180747</v>
      </c>
      <c r="T195" s="3">
        <f t="shared" si="41"/>
        <v>1.1216666666666668</v>
      </c>
      <c r="U195" s="1"/>
      <c r="V195" s="1">
        <f t="shared" si="50"/>
        <v>189</v>
      </c>
      <c r="W195" s="4">
        <f t="shared" si="43"/>
        <v>0.69235623217031161</v>
      </c>
      <c r="X195" s="4">
        <f t="shared" si="44"/>
        <v>0.47861345670105493</v>
      </c>
      <c r="Y195" s="4">
        <f t="shared" si="45"/>
        <v>0.29031905155909499</v>
      </c>
      <c r="Z195" s="4">
        <f t="shared" si="46"/>
        <v>1.3426749641535594</v>
      </c>
      <c r="AA195" s="4">
        <f t="shared" si="47"/>
        <v>0.63828589300021221</v>
      </c>
      <c r="AB195" s="4">
        <f t="shared" si="48"/>
        <v>-0.7348576049961757</v>
      </c>
      <c r="AC195" s="4">
        <f t="shared" si="49"/>
        <v>1.1216666666666668</v>
      </c>
    </row>
    <row r="196" spans="1:29">
      <c r="A196" s="1">
        <v>1994.4</v>
      </c>
      <c r="B196" s="2">
        <v>7951.6469999999999</v>
      </c>
      <c r="C196" s="2">
        <v>90.951999999999998</v>
      </c>
      <c r="D196" s="2">
        <v>4847.8999999999996</v>
      </c>
      <c r="E196" s="2">
        <v>1070.4000000000001</v>
      </c>
      <c r="F196" s="2">
        <v>124449.66666666667</v>
      </c>
      <c r="G196" s="2">
        <f t="shared" si="34"/>
        <v>104.797071793274</v>
      </c>
      <c r="H196" s="2">
        <v>5.166666666666667</v>
      </c>
      <c r="I196" s="2">
        <v>197600.66666666666</v>
      </c>
      <c r="J196" s="2">
        <f t="shared" si="35"/>
        <v>1.0237085825103225</v>
      </c>
      <c r="K196" s="2">
        <v>101.1</v>
      </c>
      <c r="L196" s="2">
        <v>104.1</v>
      </c>
      <c r="M196" s="1"/>
      <c r="N196" s="3">
        <f t="shared" si="36"/>
        <v>395.2537106924521</v>
      </c>
      <c r="O196" s="3">
        <f t="shared" si="37"/>
        <v>244.20238958247822</v>
      </c>
      <c r="P196" s="3">
        <f t="shared" si="38"/>
        <v>895.77024572806204</v>
      </c>
      <c r="Q196" s="3">
        <f t="shared" si="39"/>
        <v>463.95338719086715</v>
      </c>
      <c r="R196" s="3">
        <f t="shared" si="42"/>
        <v>0.46506073394567693</v>
      </c>
      <c r="S196" s="3">
        <f t="shared" si="40"/>
        <v>13.502008079411777</v>
      </c>
      <c r="T196" s="3">
        <f t="shared" si="41"/>
        <v>1.2916666666666667</v>
      </c>
      <c r="U196" s="1"/>
      <c r="V196" s="1">
        <f t="shared" si="50"/>
        <v>190</v>
      </c>
      <c r="W196" s="4">
        <f t="shared" si="43"/>
        <v>0.69567420915893763</v>
      </c>
      <c r="X196" s="4">
        <f t="shared" si="44"/>
        <v>2.1851319250213237</v>
      </c>
      <c r="Y196" s="4">
        <f t="shared" si="45"/>
        <v>0.88698835678849264</v>
      </c>
      <c r="Z196" s="4">
        <f t="shared" si="46"/>
        <v>2.0363200364888598</v>
      </c>
      <c r="AA196" s="4">
        <f t="shared" si="47"/>
        <v>0.46506073394567693</v>
      </c>
      <c r="AB196" s="4">
        <f t="shared" si="48"/>
        <v>0.11297555760430633</v>
      </c>
      <c r="AC196" s="4">
        <f t="shared" si="49"/>
        <v>1.2916666666666667</v>
      </c>
    </row>
    <row r="197" spans="1:29">
      <c r="A197" s="1">
        <v>1995.1</v>
      </c>
      <c r="B197" s="2">
        <v>7973.7349999999997</v>
      </c>
      <c r="C197" s="2">
        <v>91.53</v>
      </c>
      <c r="D197" s="2">
        <v>4879</v>
      </c>
      <c r="E197" s="2">
        <v>1099.4000000000001</v>
      </c>
      <c r="F197" s="2">
        <v>124848.66666666667</v>
      </c>
      <c r="G197" s="2">
        <f t="shared" ref="G197:G237" si="51">F197/F$187*100</f>
        <v>105.13306330506738</v>
      </c>
      <c r="H197" s="2">
        <v>5.81</v>
      </c>
      <c r="I197" s="2">
        <v>197882</v>
      </c>
      <c r="J197" s="2">
        <f t="shared" ref="J197:J237" si="52">I197/I$187</f>
        <v>1.0251660844142274</v>
      </c>
      <c r="K197" s="2">
        <v>101</v>
      </c>
      <c r="L197" s="2">
        <v>104.9</v>
      </c>
      <c r="M197" s="1"/>
      <c r="N197" s="3">
        <f t="shared" ref="N197:N236" si="53">LN((D197/C197)/J197)*100</f>
        <v>395.11741393799434</v>
      </c>
      <c r="O197" s="3">
        <f t="shared" ref="O197:O236" si="54">LN((E197/C197)/J197)*100</f>
        <v>246.09984349906662</v>
      </c>
      <c r="P197" s="3">
        <f t="shared" ref="P197:P236" si="55">LN(B197/J197)*100</f>
        <v>895.90536613425922</v>
      </c>
      <c r="Q197" s="3">
        <f t="shared" ref="Q197:Q236" si="56">LN((K197*G197/100)/J197)*100</f>
        <v>464.03225152352275</v>
      </c>
      <c r="R197" s="3">
        <f t="shared" si="42"/>
        <v>0.6334892569882733</v>
      </c>
      <c r="S197" s="3">
        <f t="shared" ref="S197:S236" si="57">LN(L197/C197)*100</f>
        <v>13.634072800556355</v>
      </c>
      <c r="T197" s="3">
        <f t="shared" ref="T197:T236" si="58">H197/4</f>
        <v>1.4524999999999999</v>
      </c>
      <c r="U197" s="1"/>
      <c r="V197" s="1">
        <f t="shared" si="50"/>
        <v>191</v>
      </c>
      <c r="W197" s="4">
        <f t="shared" si="43"/>
        <v>-0.13629675445776002</v>
      </c>
      <c r="X197" s="4">
        <f t="shared" si="44"/>
        <v>1.8974539165884039</v>
      </c>
      <c r="Y197" s="4">
        <f t="shared" si="45"/>
        <v>0.13512040619718846</v>
      </c>
      <c r="Z197" s="4">
        <f t="shared" si="46"/>
        <v>2.1151843691444583</v>
      </c>
      <c r="AA197" s="4">
        <f t="shared" si="47"/>
        <v>0.6334892569882733</v>
      </c>
      <c r="AB197" s="4">
        <f t="shared" si="48"/>
        <v>0.13206472114457846</v>
      </c>
      <c r="AC197" s="4">
        <f t="shared" si="49"/>
        <v>1.4524999999999999</v>
      </c>
    </row>
    <row r="198" spans="1:29">
      <c r="A198" s="1">
        <v>1995.2</v>
      </c>
      <c r="B198" s="2">
        <v>7987.97</v>
      </c>
      <c r="C198" s="2">
        <v>91.858999999999995</v>
      </c>
      <c r="D198" s="2">
        <v>4946.7</v>
      </c>
      <c r="E198" s="2">
        <v>1098.9000000000001</v>
      </c>
      <c r="F198" s="2">
        <v>124629.33333333333</v>
      </c>
      <c r="G198" s="2">
        <f t="shared" si="51"/>
        <v>104.94836621671311</v>
      </c>
      <c r="H198" s="2">
        <v>6.02</v>
      </c>
      <c r="I198" s="2">
        <v>198295.33333333334</v>
      </c>
      <c r="J198" s="2">
        <f t="shared" si="52"/>
        <v>1.0273074379223346</v>
      </c>
      <c r="K198" s="2">
        <v>100.8</v>
      </c>
      <c r="L198" s="2">
        <v>105.5</v>
      </c>
      <c r="M198" s="1"/>
      <c r="N198" s="3">
        <f t="shared" si="53"/>
        <v>395.92799323906871</v>
      </c>
      <c r="O198" s="3">
        <f t="shared" si="54"/>
        <v>245.48689242685336</v>
      </c>
      <c r="P198" s="3">
        <f t="shared" si="55"/>
        <v>895.87506974181815</v>
      </c>
      <c r="Q198" s="3">
        <f t="shared" si="56"/>
        <v>463.44954070638209</v>
      </c>
      <c r="R198" s="3">
        <f t="shared" ref="R198:R236" si="59">(LN(C198)-LN(C197))*100</f>
        <v>0.35880053106360776</v>
      </c>
      <c r="S198" s="3">
        <f t="shared" si="57"/>
        <v>13.845616020879723</v>
      </c>
      <c r="T198" s="3">
        <f t="shared" si="58"/>
        <v>1.5049999999999999</v>
      </c>
      <c r="U198" s="1"/>
      <c r="V198" s="1">
        <f t="shared" si="50"/>
        <v>192</v>
      </c>
      <c r="W198" s="4">
        <f t="shared" si="43"/>
        <v>0.8105793010743696</v>
      </c>
      <c r="X198" s="4">
        <f t="shared" si="44"/>
        <v>-0.61295107221326361</v>
      </c>
      <c r="Y198" s="4">
        <f t="shared" si="45"/>
        <v>-3.0296392441073294E-2</v>
      </c>
      <c r="Z198" s="4">
        <f t="shared" si="46"/>
        <v>1.5324735520038075</v>
      </c>
      <c r="AA198" s="4">
        <f t="shared" si="47"/>
        <v>0.35880053106360776</v>
      </c>
      <c r="AB198" s="4">
        <f t="shared" si="48"/>
        <v>0.21154322032336736</v>
      </c>
      <c r="AC198" s="4">
        <f t="shared" si="49"/>
        <v>1.5049999999999999</v>
      </c>
    </row>
    <row r="199" spans="1:29">
      <c r="A199" s="1">
        <v>1995.3</v>
      </c>
      <c r="B199" s="2">
        <v>8053.0559999999996</v>
      </c>
      <c r="C199" s="2">
        <v>92.289000000000001</v>
      </c>
      <c r="D199" s="2">
        <v>5011</v>
      </c>
      <c r="E199" s="2">
        <v>1115</v>
      </c>
      <c r="F199" s="2">
        <v>124933.66666666667</v>
      </c>
      <c r="G199" s="2">
        <f t="shared" si="51"/>
        <v>105.20464044417123</v>
      </c>
      <c r="H199" s="2">
        <v>5.7966666666666669</v>
      </c>
      <c r="I199" s="2">
        <v>198807</v>
      </c>
      <c r="J199" s="2">
        <f t="shared" si="52"/>
        <v>1.0299582263376119</v>
      </c>
      <c r="K199" s="2">
        <v>101.1</v>
      </c>
      <c r="L199" s="2">
        <v>106.1</v>
      </c>
      <c r="M199" s="1"/>
      <c r="N199" s="3">
        <f t="shared" si="53"/>
        <v>396.49475726857492</v>
      </c>
      <c r="O199" s="3">
        <f t="shared" si="54"/>
        <v>246.21664816202434</v>
      </c>
      <c r="P199" s="3">
        <f t="shared" si="55"/>
        <v>896.42886812362656</v>
      </c>
      <c r="Q199" s="3">
        <f t="shared" si="56"/>
        <v>463.7329105589821</v>
      </c>
      <c r="R199" s="3">
        <f t="shared" si="59"/>
        <v>0.46701651013369982</v>
      </c>
      <c r="S199" s="3">
        <f t="shared" si="57"/>
        <v>13.945708781127578</v>
      </c>
      <c r="T199" s="3">
        <f t="shared" si="58"/>
        <v>1.4491666666666667</v>
      </c>
      <c r="U199" s="1"/>
      <c r="V199" s="1">
        <f t="shared" si="50"/>
        <v>193</v>
      </c>
      <c r="W199" s="4">
        <f t="shared" ref="W199:W236" si="60">N199-N198</f>
        <v>0.56676402950620286</v>
      </c>
      <c r="X199" s="4">
        <f t="shared" ref="X199:X236" si="61">O199-O198</f>
        <v>0.72975573517098269</v>
      </c>
      <c r="Y199" s="4">
        <f t="shared" ref="Y199:Y236" si="62">P199-P198</f>
        <v>0.55379838180840579</v>
      </c>
      <c r="Z199" s="4">
        <f t="shared" ref="Z199:Z236" si="63">Q199-Q$238</f>
        <v>1.815843404603811</v>
      </c>
      <c r="AA199" s="4">
        <f t="shared" ref="AA199:AA236" si="64">R199</f>
        <v>0.46701651013369982</v>
      </c>
      <c r="AB199" s="4">
        <f t="shared" ref="AB199:AB236" si="65">S199-S198</f>
        <v>0.10009276024785585</v>
      </c>
      <c r="AC199" s="4">
        <f t="shared" ref="AC199:AC236" si="66">T199</f>
        <v>1.4491666666666667</v>
      </c>
    </row>
    <row r="200" spans="1:29">
      <c r="A200" s="1">
        <v>1995.4</v>
      </c>
      <c r="B200" s="2">
        <v>8111.9579999999996</v>
      </c>
      <c r="C200" s="2">
        <v>92.733000000000004</v>
      </c>
      <c r="D200" s="2">
        <v>5066.3999999999996</v>
      </c>
      <c r="E200" s="2">
        <v>1138.2</v>
      </c>
      <c r="F200" s="2">
        <v>125221.33333333333</v>
      </c>
      <c r="G200" s="2">
        <f t="shared" si="51"/>
        <v>105.44687993847172</v>
      </c>
      <c r="H200" s="2">
        <v>5.72</v>
      </c>
      <c r="I200" s="2">
        <v>199351.66666666666</v>
      </c>
      <c r="J200" s="2">
        <f t="shared" si="52"/>
        <v>1.0327799776539399</v>
      </c>
      <c r="K200" s="2">
        <v>100.8</v>
      </c>
      <c r="L200" s="2">
        <v>107.1</v>
      </c>
      <c r="M200" s="1"/>
      <c r="N200" s="3">
        <f t="shared" si="53"/>
        <v>396.84072150312261</v>
      </c>
      <c r="O200" s="3">
        <f t="shared" si="54"/>
        <v>247.52247759980293</v>
      </c>
      <c r="P200" s="3">
        <f t="shared" si="55"/>
        <v>896.88403744102413</v>
      </c>
      <c r="Q200" s="3">
        <f t="shared" si="56"/>
        <v>463.39213141779965</v>
      </c>
      <c r="R200" s="3">
        <f t="shared" si="59"/>
        <v>0.47994384698064607</v>
      </c>
      <c r="S200" s="3">
        <f t="shared" si="57"/>
        <v>14.403858117523537</v>
      </c>
      <c r="T200" s="3">
        <f t="shared" si="58"/>
        <v>1.43</v>
      </c>
      <c r="U200" s="1"/>
      <c r="V200" s="1">
        <f t="shared" si="50"/>
        <v>194</v>
      </c>
      <c r="W200" s="4">
        <f t="shared" si="60"/>
        <v>0.34596423454769365</v>
      </c>
      <c r="X200" s="4">
        <f t="shared" si="61"/>
        <v>1.3058294377785842</v>
      </c>
      <c r="Y200" s="4">
        <f t="shared" si="62"/>
        <v>0.45516931739757638</v>
      </c>
      <c r="Z200" s="4">
        <f t="shared" si="63"/>
        <v>1.4750642634213591</v>
      </c>
      <c r="AA200" s="4">
        <f t="shared" si="64"/>
        <v>0.47994384698064607</v>
      </c>
      <c r="AB200" s="4">
        <f t="shared" si="65"/>
        <v>0.45814933639595878</v>
      </c>
      <c r="AC200" s="4">
        <f t="shared" si="66"/>
        <v>1.43</v>
      </c>
    </row>
    <row r="201" spans="1:29">
      <c r="A201" s="1">
        <v>1996.1</v>
      </c>
      <c r="B201" s="2">
        <v>8169.1909999999998</v>
      </c>
      <c r="C201" s="2">
        <v>93.328000000000003</v>
      </c>
      <c r="D201" s="2">
        <v>5142.8</v>
      </c>
      <c r="E201" s="2">
        <v>1163.2</v>
      </c>
      <c r="F201" s="2">
        <v>125542</v>
      </c>
      <c r="G201" s="2">
        <f t="shared" si="51"/>
        <v>105.71690820442431</v>
      </c>
      <c r="H201" s="2">
        <v>5.3633333333333333</v>
      </c>
      <c r="I201" s="2">
        <v>199775.66666666666</v>
      </c>
      <c r="J201" s="2">
        <f t="shared" si="52"/>
        <v>1.0349765918977398</v>
      </c>
      <c r="K201" s="2">
        <v>100.1</v>
      </c>
      <c r="L201" s="2">
        <v>108.2</v>
      </c>
      <c r="M201" s="1"/>
      <c r="N201" s="3">
        <f t="shared" si="53"/>
        <v>397.48539772611599</v>
      </c>
      <c r="O201" s="3">
        <f t="shared" si="54"/>
        <v>248.84311268303213</v>
      </c>
      <c r="P201" s="3">
        <f t="shared" si="55"/>
        <v>897.37463522056782</v>
      </c>
      <c r="Q201" s="3">
        <f t="shared" si="56"/>
        <v>462.73855345697854</v>
      </c>
      <c r="R201" s="3">
        <f t="shared" si="59"/>
        <v>0.63957737328141917</v>
      </c>
      <c r="S201" s="3">
        <f t="shared" si="57"/>
        <v>14.786119640109934</v>
      </c>
      <c r="T201" s="3">
        <f t="shared" si="58"/>
        <v>1.3408333333333333</v>
      </c>
      <c r="U201" s="1"/>
      <c r="V201" s="1">
        <f t="shared" ref="V201:V236" si="67">V200+1</f>
        <v>195</v>
      </c>
      <c r="W201" s="4">
        <f t="shared" si="60"/>
        <v>0.64467622299338245</v>
      </c>
      <c r="X201" s="4">
        <f t="shared" si="61"/>
        <v>1.320635083229206</v>
      </c>
      <c r="Y201" s="4">
        <f t="shared" si="62"/>
        <v>0.4905977795436911</v>
      </c>
      <c r="Z201" s="4">
        <f t="shared" si="63"/>
        <v>0.82148630260024902</v>
      </c>
      <c r="AA201" s="4">
        <f t="shared" si="64"/>
        <v>0.63957737328141917</v>
      </c>
      <c r="AB201" s="4">
        <f t="shared" si="65"/>
        <v>0.38226152258639701</v>
      </c>
      <c r="AC201" s="4">
        <f t="shared" si="66"/>
        <v>1.3408333333333333</v>
      </c>
    </row>
    <row r="202" spans="1:29">
      <c r="A202" s="1">
        <v>1996.2</v>
      </c>
      <c r="B202" s="2">
        <v>8303.0939999999991</v>
      </c>
      <c r="C202" s="2">
        <v>93.659000000000006</v>
      </c>
      <c r="D202" s="2">
        <v>5232</v>
      </c>
      <c r="E202" s="2">
        <v>1197.4000000000001</v>
      </c>
      <c r="F202" s="2">
        <v>126280</v>
      </c>
      <c r="G202" s="2">
        <f t="shared" si="51"/>
        <v>106.33836618864365</v>
      </c>
      <c r="H202" s="2">
        <v>5.2433333333333332</v>
      </c>
      <c r="I202" s="2">
        <v>200279.33333333334</v>
      </c>
      <c r="J202" s="2">
        <f t="shared" si="52"/>
        <v>1.0375859347612477</v>
      </c>
      <c r="K202" s="2">
        <v>100.2</v>
      </c>
      <c r="L202" s="2">
        <v>109.2</v>
      </c>
      <c r="M202" s="1"/>
      <c r="N202" s="3">
        <f t="shared" si="53"/>
        <v>398.59915679769938</v>
      </c>
      <c r="O202" s="3">
        <f t="shared" si="54"/>
        <v>251.13504933312112</v>
      </c>
      <c r="P202" s="3">
        <f t="shared" si="55"/>
        <v>898.74866970289963</v>
      </c>
      <c r="Q202" s="3">
        <f t="shared" si="56"/>
        <v>463.17273482088683</v>
      </c>
      <c r="R202" s="3">
        <f t="shared" si="59"/>
        <v>0.35403567706087102</v>
      </c>
      <c r="S202" s="3">
        <f t="shared" si="57"/>
        <v>15.352053652891421</v>
      </c>
      <c r="T202" s="3">
        <f t="shared" si="58"/>
        <v>1.3108333333333333</v>
      </c>
      <c r="U202" s="1"/>
      <c r="V202" s="1">
        <f t="shared" si="67"/>
        <v>196</v>
      </c>
      <c r="W202" s="4">
        <f t="shared" si="60"/>
        <v>1.113759071583388</v>
      </c>
      <c r="X202" s="4">
        <f t="shared" si="61"/>
        <v>2.2919366500889851</v>
      </c>
      <c r="Y202" s="4">
        <f t="shared" si="62"/>
        <v>1.3740344823318082</v>
      </c>
      <c r="Z202" s="4">
        <f t="shared" si="63"/>
        <v>1.2556676665085433</v>
      </c>
      <c r="AA202" s="4">
        <f t="shared" si="64"/>
        <v>0.35403567706087102</v>
      </c>
      <c r="AB202" s="4">
        <f t="shared" si="65"/>
        <v>0.56593401278148647</v>
      </c>
      <c r="AC202" s="4">
        <f t="shared" si="66"/>
        <v>1.3108333333333333</v>
      </c>
    </row>
    <row r="203" spans="1:29">
      <c r="A203" s="1">
        <v>1996.3</v>
      </c>
      <c r="B203" s="2">
        <v>8372.6970000000001</v>
      </c>
      <c r="C203" s="2">
        <v>93.950999999999993</v>
      </c>
      <c r="D203" s="2">
        <v>5286.4</v>
      </c>
      <c r="E203" s="2">
        <v>1228.8</v>
      </c>
      <c r="F203" s="2">
        <v>127218.33333333333</v>
      </c>
      <c r="G203" s="2">
        <f t="shared" si="51"/>
        <v>107.12852166541758</v>
      </c>
      <c r="H203" s="2">
        <v>5.3066666666666675</v>
      </c>
      <c r="I203" s="2">
        <v>200849.33333333334</v>
      </c>
      <c r="J203" s="2">
        <f t="shared" si="52"/>
        <v>1.0405389303248467</v>
      </c>
      <c r="K203" s="2">
        <v>100.3</v>
      </c>
      <c r="L203" s="2">
        <v>110</v>
      </c>
      <c r="M203" s="1"/>
      <c r="N203" s="3">
        <f t="shared" si="53"/>
        <v>399.03806129559246</v>
      </c>
      <c r="O203" s="3">
        <f t="shared" si="54"/>
        <v>253.12812114627278</v>
      </c>
      <c r="P203" s="3">
        <f t="shared" si="55"/>
        <v>899.29925526350121</v>
      </c>
      <c r="Q203" s="3">
        <f t="shared" si="56"/>
        <v>463.72859785453835</v>
      </c>
      <c r="R203" s="3">
        <f t="shared" si="59"/>
        <v>0.31128429804905267</v>
      </c>
      <c r="S203" s="3">
        <f t="shared" si="57"/>
        <v>15.77069960300355</v>
      </c>
      <c r="T203" s="3">
        <f t="shared" si="58"/>
        <v>1.3266666666666669</v>
      </c>
      <c r="U203" s="1"/>
      <c r="V203" s="1">
        <f t="shared" si="67"/>
        <v>197</v>
      </c>
      <c r="W203" s="4">
        <f t="shared" si="60"/>
        <v>0.43890449789307695</v>
      </c>
      <c r="X203" s="4">
        <f t="shared" si="61"/>
        <v>1.9930718131516585</v>
      </c>
      <c r="Y203" s="4">
        <f t="shared" si="62"/>
        <v>0.55058556060157571</v>
      </c>
      <c r="Z203" s="4">
        <f t="shared" si="63"/>
        <v>1.8115307001600627</v>
      </c>
      <c r="AA203" s="4">
        <f t="shared" si="64"/>
        <v>0.31128429804905267</v>
      </c>
      <c r="AB203" s="4">
        <f t="shared" si="65"/>
        <v>0.41864595011212913</v>
      </c>
      <c r="AC203" s="4">
        <f t="shared" si="66"/>
        <v>1.3266666666666669</v>
      </c>
    </row>
    <row r="204" spans="1:29">
      <c r="A204" s="1">
        <v>1996.4</v>
      </c>
      <c r="B204" s="2">
        <v>8470.5720000000001</v>
      </c>
      <c r="C204" s="2">
        <v>94.45</v>
      </c>
      <c r="D204" s="2">
        <v>5366.1</v>
      </c>
      <c r="E204" s="2">
        <v>1248.5999999999999</v>
      </c>
      <c r="F204" s="2">
        <v>127840.33333333333</v>
      </c>
      <c r="G204" s="2">
        <f t="shared" si="51"/>
        <v>107.65229790685989</v>
      </c>
      <c r="H204" s="2">
        <v>5.28</v>
      </c>
      <c r="I204" s="2">
        <v>201457.33333333334</v>
      </c>
      <c r="J204" s="2">
        <f t="shared" si="52"/>
        <v>1.0436887922593525</v>
      </c>
      <c r="K204" s="2">
        <v>100.7</v>
      </c>
      <c r="L204" s="2">
        <v>110.5</v>
      </c>
      <c r="M204" s="1"/>
      <c r="N204" s="3">
        <f t="shared" si="53"/>
        <v>399.70247194031094</v>
      </c>
      <c r="O204" s="3">
        <f t="shared" si="54"/>
        <v>253.89462553634431</v>
      </c>
      <c r="P204" s="3">
        <f t="shared" si="55"/>
        <v>900.15919645167367</v>
      </c>
      <c r="Q204" s="3">
        <f t="shared" si="56"/>
        <v>464.31208300948111</v>
      </c>
      <c r="R204" s="3">
        <f t="shared" si="59"/>
        <v>0.52972241851376722</v>
      </c>
      <c r="S204" s="3">
        <f t="shared" si="57"/>
        <v>15.694492701028901</v>
      </c>
      <c r="T204" s="3">
        <f t="shared" si="58"/>
        <v>1.32</v>
      </c>
      <c r="U204" s="1"/>
      <c r="V204" s="1">
        <f t="shared" si="67"/>
        <v>198</v>
      </c>
      <c r="W204" s="4">
        <f t="shared" si="60"/>
        <v>0.66441064471848676</v>
      </c>
      <c r="X204" s="4">
        <f t="shared" si="61"/>
        <v>0.76650439007153182</v>
      </c>
      <c r="Y204" s="4">
        <f t="shared" si="62"/>
        <v>0.85994118817245635</v>
      </c>
      <c r="Z204" s="4">
        <f t="shared" si="63"/>
        <v>2.3950158551028267</v>
      </c>
      <c r="AA204" s="4">
        <f t="shared" si="64"/>
        <v>0.52972241851376722</v>
      </c>
      <c r="AB204" s="4">
        <f t="shared" si="65"/>
        <v>-7.6206901974648744E-2</v>
      </c>
      <c r="AC204" s="4">
        <f t="shared" si="66"/>
        <v>1.32</v>
      </c>
    </row>
    <row r="205" spans="1:29">
      <c r="A205" s="1">
        <v>1997.1</v>
      </c>
      <c r="B205" s="2">
        <v>8536.0509999999995</v>
      </c>
      <c r="C205" s="2">
        <v>95.054000000000002</v>
      </c>
      <c r="D205" s="2">
        <v>5448.8</v>
      </c>
      <c r="E205" s="2">
        <v>1271</v>
      </c>
      <c r="F205" s="2">
        <v>128495.66666666667</v>
      </c>
      <c r="G205" s="2">
        <f t="shared" si="51"/>
        <v>108.20414361461745</v>
      </c>
      <c r="H205" s="2">
        <v>5.2766666666666673</v>
      </c>
      <c r="I205" s="2">
        <v>202395.33333333334</v>
      </c>
      <c r="J205" s="2">
        <f t="shared" si="52"/>
        <v>1.0485482832043629</v>
      </c>
      <c r="K205" s="2">
        <v>101</v>
      </c>
      <c r="L205" s="2">
        <v>111.2</v>
      </c>
      <c r="M205" s="1"/>
      <c r="N205" s="3">
        <f t="shared" si="53"/>
        <v>400.12989086748422</v>
      </c>
      <c r="O205" s="3">
        <f t="shared" si="54"/>
        <v>254.57074999371875</v>
      </c>
      <c r="P205" s="3">
        <f t="shared" si="55"/>
        <v>900.46471475700014</v>
      </c>
      <c r="Q205" s="3">
        <f t="shared" si="56"/>
        <v>464.65633723268434</v>
      </c>
      <c r="R205" s="3">
        <f t="shared" si="59"/>
        <v>0.63745572156008734</v>
      </c>
      <c r="S205" s="3">
        <f t="shared" si="57"/>
        <v>15.688523065336277</v>
      </c>
      <c r="T205" s="3">
        <f t="shared" si="58"/>
        <v>1.3191666666666668</v>
      </c>
      <c r="U205" s="1"/>
      <c r="V205" s="1">
        <f t="shared" si="67"/>
        <v>199</v>
      </c>
      <c r="W205" s="4">
        <f t="shared" si="60"/>
        <v>0.42741892717327801</v>
      </c>
      <c r="X205" s="4">
        <f t="shared" si="61"/>
        <v>0.67612445737444204</v>
      </c>
      <c r="Y205" s="4">
        <f t="shared" si="62"/>
        <v>0.30551830532647273</v>
      </c>
      <c r="Z205" s="4">
        <f t="shared" si="63"/>
        <v>2.7392700783060491</v>
      </c>
      <c r="AA205" s="4">
        <f t="shared" si="64"/>
        <v>0.63745572156008734</v>
      </c>
      <c r="AB205" s="4">
        <f t="shared" si="65"/>
        <v>-5.9696356926242089E-3</v>
      </c>
      <c r="AC205" s="4">
        <f t="shared" si="66"/>
        <v>1.3191666666666668</v>
      </c>
    </row>
    <row r="206" spans="1:29">
      <c r="A206" s="1">
        <v>1997.2</v>
      </c>
      <c r="B206" s="2">
        <v>8665.8310000000001</v>
      </c>
      <c r="C206" s="2">
        <v>95.206000000000003</v>
      </c>
      <c r="D206" s="2">
        <v>5484.6</v>
      </c>
      <c r="E206" s="2">
        <v>1296.8</v>
      </c>
      <c r="F206" s="2">
        <v>129339.66666666667</v>
      </c>
      <c r="G206" s="2">
        <f t="shared" si="51"/>
        <v>108.91486250171927</v>
      </c>
      <c r="H206" s="2">
        <v>5.5233333333333334</v>
      </c>
      <c r="I206" s="2">
        <v>202835.33333333334</v>
      </c>
      <c r="J206" s="2">
        <f t="shared" si="52"/>
        <v>1.0508277885517026</v>
      </c>
      <c r="K206" s="2">
        <v>100.9</v>
      </c>
      <c r="L206" s="2">
        <v>112</v>
      </c>
      <c r="M206" s="1"/>
      <c r="N206" s="3">
        <f t="shared" si="53"/>
        <v>400.40782552481897</v>
      </c>
      <c r="O206" s="3">
        <f t="shared" si="54"/>
        <v>256.20337817818279</v>
      </c>
      <c r="P206" s="3">
        <f t="shared" si="55"/>
        <v>901.75648769913414</v>
      </c>
      <c r="Q206" s="3">
        <f t="shared" si="56"/>
        <v>464.99480168161693</v>
      </c>
      <c r="R206" s="3">
        <f t="shared" si="59"/>
        <v>0.15978138582788404</v>
      </c>
      <c r="S206" s="3">
        <f t="shared" si="57"/>
        <v>16.245590627369591</v>
      </c>
      <c r="T206" s="3">
        <f t="shared" si="58"/>
        <v>1.3808333333333334</v>
      </c>
      <c r="U206" s="1"/>
      <c r="V206" s="1">
        <f t="shared" si="67"/>
        <v>200</v>
      </c>
      <c r="W206" s="4">
        <f t="shared" si="60"/>
        <v>0.27793465733475387</v>
      </c>
      <c r="X206" s="4">
        <f t="shared" si="61"/>
        <v>1.6326281844640391</v>
      </c>
      <c r="Y206" s="4">
        <f t="shared" si="62"/>
        <v>1.2917729421340027</v>
      </c>
      <c r="Z206" s="4">
        <f t="shared" si="63"/>
        <v>3.0777345272386469</v>
      </c>
      <c r="AA206" s="4">
        <f t="shared" si="64"/>
        <v>0.15978138582788404</v>
      </c>
      <c r="AB206" s="4">
        <f t="shared" si="65"/>
        <v>0.55706756203331409</v>
      </c>
      <c r="AC206" s="4">
        <f t="shared" si="66"/>
        <v>1.3808333333333334</v>
      </c>
    </row>
    <row r="207" spans="1:29">
      <c r="A207" s="1">
        <v>1997.3</v>
      </c>
      <c r="B207" s="2">
        <v>8773.7199999999993</v>
      </c>
      <c r="C207" s="2">
        <v>95.534000000000006</v>
      </c>
      <c r="D207" s="2">
        <v>5589.8</v>
      </c>
      <c r="E207" s="2">
        <v>1347</v>
      </c>
      <c r="F207" s="2">
        <v>129950.33333333333</v>
      </c>
      <c r="G207" s="2">
        <f t="shared" si="51"/>
        <v>109.42909512461438</v>
      </c>
      <c r="H207" s="2">
        <v>5.5333333333333323</v>
      </c>
      <c r="I207" s="2">
        <v>203366.66666666666</v>
      </c>
      <c r="J207" s="2">
        <f t="shared" si="52"/>
        <v>1.0535804639484141</v>
      </c>
      <c r="K207" s="2">
        <v>101.1</v>
      </c>
      <c r="L207" s="2">
        <v>113.1</v>
      </c>
      <c r="M207" s="1"/>
      <c r="N207" s="3">
        <f t="shared" si="53"/>
        <v>401.70222531802688</v>
      </c>
      <c r="O207" s="3">
        <f t="shared" si="54"/>
        <v>259.39586422568544</v>
      </c>
      <c r="P207" s="3">
        <f t="shared" si="55"/>
        <v>902.73218396634536</v>
      </c>
      <c r="Q207" s="3">
        <f t="shared" si="56"/>
        <v>465.40224173614007</v>
      </c>
      <c r="R207" s="3">
        <f t="shared" si="59"/>
        <v>0.34392400472764706</v>
      </c>
      <c r="S207" s="3">
        <f t="shared" si="57"/>
        <v>16.879017805339942</v>
      </c>
      <c r="T207" s="3">
        <f t="shared" si="58"/>
        <v>1.3833333333333331</v>
      </c>
      <c r="U207" s="1"/>
      <c r="V207" s="1">
        <f t="shared" si="67"/>
        <v>201</v>
      </c>
      <c r="W207" s="4">
        <f t="shared" si="60"/>
        <v>1.2943997932079014</v>
      </c>
      <c r="X207" s="4">
        <f t="shared" si="61"/>
        <v>3.1924860475026549</v>
      </c>
      <c r="Y207" s="4">
        <f t="shared" si="62"/>
        <v>0.97569626721121949</v>
      </c>
      <c r="Z207" s="4">
        <f t="shared" si="63"/>
        <v>3.4851745817617825</v>
      </c>
      <c r="AA207" s="4">
        <f t="shared" si="64"/>
        <v>0.34392400472764706</v>
      </c>
      <c r="AB207" s="4">
        <f t="shared" si="65"/>
        <v>0.63342717797035064</v>
      </c>
      <c r="AC207" s="4">
        <f t="shared" si="66"/>
        <v>1.3833333333333331</v>
      </c>
    </row>
    <row r="208" spans="1:29">
      <c r="A208" s="1">
        <v>1997.4</v>
      </c>
      <c r="B208" s="2">
        <v>8838.4140000000007</v>
      </c>
      <c r="C208" s="2">
        <v>95.846000000000004</v>
      </c>
      <c r="D208" s="2">
        <v>5666.4</v>
      </c>
      <c r="E208" s="2">
        <v>1356.4</v>
      </c>
      <c r="F208" s="2">
        <v>130503.66666666667</v>
      </c>
      <c r="G208" s="2">
        <f t="shared" si="51"/>
        <v>109.89504826544734</v>
      </c>
      <c r="H208" s="2">
        <v>5.5066666666666668</v>
      </c>
      <c r="I208" s="2">
        <v>203935.33333333334</v>
      </c>
      <c r="J208" s="2">
        <f t="shared" si="52"/>
        <v>1.0565265519200515</v>
      </c>
      <c r="K208" s="2">
        <v>100.9</v>
      </c>
      <c r="L208" s="2">
        <v>115.1</v>
      </c>
      <c r="M208" s="1"/>
      <c r="N208" s="3">
        <f t="shared" si="53"/>
        <v>402.45798479690234</v>
      </c>
      <c r="O208" s="3">
        <f t="shared" si="54"/>
        <v>259.4859983781094</v>
      </c>
      <c r="P208" s="3">
        <f t="shared" si="55"/>
        <v>903.18760380485139</v>
      </c>
      <c r="Q208" s="3">
        <f t="shared" si="56"/>
        <v>465.34988553143864</v>
      </c>
      <c r="R208" s="3">
        <f t="shared" si="59"/>
        <v>0.32605316794622752</v>
      </c>
      <c r="S208" s="3">
        <f t="shared" si="57"/>
        <v>18.305857897970004</v>
      </c>
      <c r="T208" s="3">
        <f t="shared" si="58"/>
        <v>1.3766666666666667</v>
      </c>
      <c r="U208" s="1"/>
      <c r="V208" s="1">
        <f t="shared" si="67"/>
        <v>202</v>
      </c>
      <c r="W208" s="4">
        <f t="shared" si="60"/>
        <v>0.75575947887546135</v>
      </c>
      <c r="X208" s="4">
        <f t="shared" si="61"/>
        <v>9.0134152423956948E-2</v>
      </c>
      <c r="Y208" s="4">
        <f t="shared" si="62"/>
        <v>0.45541983850603174</v>
      </c>
      <c r="Z208" s="4">
        <f t="shared" si="63"/>
        <v>3.4328183770603573</v>
      </c>
      <c r="AA208" s="4">
        <f t="shared" si="64"/>
        <v>0.32605316794622752</v>
      </c>
      <c r="AB208" s="4">
        <f t="shared" si="65"/>
        <v>1.4268400926300622</v>
      </c>
      <c r="AC208" s="4">
        <f t="shared" si="66"/>
        <v>1.3766666666666667</v>
      </c>
    </row>
    <row r="209" spans="1:29">
      <c r="A209" s="1">
        <v>1998.1</v>
      </c>
      <c r="B209" s="2">
        <v>8936.1910000000007</v>
      </c>
      <c r="C209" s="2">
        <v>96.088999999999999</v>
      </c>
      <c r="D209" s="2">
        <v>5733.4</v>
      </c>
      <c r="E209" s="2">
        <v>1390</v>
      </c>
      <c r="F209" s="2">
        <v>130782.33333333333</v>
      </c>
      <c r="G209" s="2">
        <f t="shared" si="51"/>
        <v>110.12970900384272</v>
      </c>
      <c r="H209" s="2">
        <v>5.52</v>
      </c>
      <c r="I209" s="2">
        <v>204394.66666666666</v>
      </c>
      <c r="J209" s="2">
        <f t="shared" si="52"/>
        <v>1.0589062173508348</v>
      </c>
      <c r="K209" s="2">
        <v>101</v>
      </c>
      <c r="L209" s="2">
        <v>117.2</v>
      </c>
      <c r="M209" s="1"/>
      <c r="N209" s="3">
        <f t="shared" si="53"/>
        <v>403.15526516925371</v>
      </c>
      <c r="O209" s="3">
        <f t="shared" si="54"/>
        <v>261.45476758444659</v>
      </c>
      <c r="P209" s="3">
        <f t="shared" si="55"/>
        <v>904.06282097818269</v>
      </c>
      <c r="Q209" s="3">
        <f t="shared" si="56"/>
        <v>465.43726697741977</v>
      </c>
      <c r="R209" s="3">
        <f t="shared" si="59"/>
        <v>0.25321085766982776</v>
      </c>
      <c r="S209" s="3">
        <f t="shared" si="57"/>
        <v>19.860703181807644</v>
      </c>
      <c r="T209" s="3">
        <f t="shared" si="58"/>
        <v>1.38</v>
      </c>
      <c r="U209" s="1"/>
      <c r="V209" s="1">
        <f t="shared" si="67"/>
        <v>203</v>
      </c>
      <c r="W209" s="4">
        <f t="shared" si="60"/>
        <v>0.69728037235137208</v>
      </c>
      <c r="X209" s="4">
        <f t="shared" si="61"/>
        <v>1.9687692063371856</v>
      </c>
      <c r="Y209" s="4">
        <f t="shared" si="62"/>
        <v>0.87521717333129345</v>
      </c>
      <c r="Z209" s="4">
        <f t="shared" si="63"/>
        <v>3.5201998230414802</v>
      </c>
      <c r="AA209" s="4">
        <f t="shared" si="64"/>
        <v>0.25321085766982776</v>
      </c>
      <c r="AB209" s="4">
        <f t="shared" si="65"/>
        <v>1.5548452838376399</v>
      </c>
      <c r="AC209" s="4">
        <f t="shared" si="66"/>
        <v>1.38</v>
      </c>
    </row>
    <row r="210" spans="1:29">
      <c r="A210" s="1">
        <v>1998.2</v>
      </c>
      <c r="B210" s="2">
        <v>8995.2890000000007</v>
      </c>
      <c r="C210" s="2">
        <v>96.248999999999995</v>
      </c>
      <c r="D210" s="2">
        <v>5834.2</v>
      </c>
      <c r="E210" s="2">
        <v>1427.7</v>
      </c>
      <c r="F210" s="2">
        <v>131259.33333333334</v>
      </c>
      <c r="G210" s="2">
        <f t="shared" si="51"/>
        <v>110.53138306681376</v>
      </c>
      <c r="H210" s="2">
        <v>5.5</v>
      </c>
      <c r="I210" s="2">
        <v>204905</v>
      </c>
      <c r="J210" s="2">
        <f t="shared" si="52"/>
        <v>1.0615500981741508</v>
      </c>
      <c r="K210" s="2">
        <v>100.7</v>
      </c>
      <c r="L210" s="2">
        <v>118.9</v>
      </c>
      <c r="M210" s="1"/>
      <c r="N210" s="3">
        <f t="shared" si="53"/>
        <v>404.48236514432415</v>
      </c>
      <c r="O210" s="3">
        <f t="shared" si="54"/>
        <v>263.71512566019902</v>
      </c>
      <c r="P210" s="3">
        <f t="shared" si="55"/>
        <v>904.47260781393902</v>
      </c>
      <c r="Q210" s="3">
        <f t="shared" si="56"/>
        <v>465.25449073358959</v>
      </c>
      <c r="R210" s="3">
        <f t="shared" si="59"/>
        <v>0.16637381786956951</v>
      </c>
      <c r="S210" s="3">
        <f t="shared" si="57"/>
        <v>21.134422019320464</v>
      </c>
      <c r="T210" s="3">
        <f t="shared" si="58"/>
        <v>1.375</v>
      </c>
      <c r="U210" s="1"/>
      <c r="V210" s="1">
        <f t="shared" si="67"/>
        <v>204</v>
      </c>
      <c r="W210" s="4">
        <f t="shared" si="60"/>
        <v>1.3270999750704391</v>
      </c>
      <c r="X210" s="4">
        <f t="shared" si="61"/>
        <v>2.2603580757524355</v>
      </c>
      <c r="Y210" s="4">
        <f t="shared" si="62"/>
        <v>0.40978683575633568</v>
      </c>
      <c r="Z210" s="4">
        <f t="shared" si="63"/>
        <v>3.3374235792113041</v>
      </c>
      <c r="AA210" s="4">
        <f t="shared" si="64"/>
        <v>0.16637381786956951</v>
      </c>
      <c r="AB210" s="4">
        <f t="shared" si="65"/>
        <v>1.2737188375128206</v>
      </c>
      <c r="AC210" s="4">
        <f t="shared" si="66"/>
        <v>1.375</v>
      </c>
    </row>
    <row r="211" spans="1:29">
      <c r="A211" s="1">
        <v>1998.3</v>
      </c>
      <c r="B211" s="2">
        <v>9098.8580000000002</v>
      </c>
      <c r="C211" s="2">
        <v>96.6</v>
      </c>
      <c r="D211" s="2">
        <v>5924.2</v>
      </c>
      <c r="E211" s="2">
        <v>1447.1</v>
      </c>
      <c r="F211" s="2">
        <v>131568.33333333334</v>
      </c>
      <c r="G211" s="2">
        <f t="shared" si="51"/>
        <v>110.791587019556</v>
      </c>
      <c r="H211" s="2">
        <v>5.5333333333333341</v>
      </c>
      <c r="I211" s="2">
        <v>205482.66666666666</v>
      </c>
      <c r="J211" s="2">
        <f t="shared" si="52"/>
        <v>1.064542812391529</v>
      </c>
      <c r="K211" s="2">
        <v>100.4</v>
      </c>
      <c r="L211" s="2">
        <v>120.7</v>
      </c>
      <c r="M211" s="1"/>
      <c r="N211" s="3">
        <f t="shared" si="53"/>
        <v>405.36767717184796</v>
      </c>
      <c r="O211" s="3">
        <f t="shared" si="54"/>
        <v>264.41926686723104</v>
      </c>
      <c r="P211" s="3">
        <f t="shared" si="55"/>
        <v>905.33587672711883</v>
      </c>
      <c r="Q211" s="3">
        <f t="shared" si="56"/>
        <v>464.9097440420382</v>
      </c>
      <c r="R211" s="3">
        <f t="shared" si="59"/>
        <v>0.36401577149414166</v>
      </c>
      <c r="S211" s="3">
        <f t="shared" si="57"/>
        <v>22.272938688501362</v>
      </c>
      <c r="T211" s="3">
        <f t="shared" si="58"/>
        <v>1.3833333333333335</v>
      </c>
      <c r="U211" s="1"/>
      <c r="V211" s="1">
        <f t="shared" si="67"/>
        <v>205</v>
      </c>
      <c r="W211" s="4">
        <f t="shared" si="60"/>
        <v>0.88531202752380977</v>
      </c>
      <c r="X211" s="4">
        <f t="shared" si="61"/>
        <v>0.70414120703202343</v>
      </c>
      <c r="Y211" s="4">
        <f t="shared" si="62"/>
        <v>0.86326891317980881</v>
      </c>
      <c r="Z211" s="4">
        <f t="shared" si="63"/>
        <v>2.9926768876599112</v>
      </c>
      <c r="AA211" s="4">
        <f t="shared" si="64"/>
        <v>0.36401577149414166</v>
      </c>
      <c r="AB211" s="4">
        <f t="shared" si="65"/>
        <v>1.1385166691808983</v>
      </c>
      <c r="AC211" s="4">
        <f t="shared" si="66"/>
        <v>1.3833333333333335</v>
      </c>
    </row>
    <row r="212" spans="1:29">
      <c r="A212" s="1">
        <v>1998.4</v>
      </c>
      <c r="B212" s="2">
        <v>9237.0810000000001</v>
      </c>
      <c r="C212" s="2">
        <v>96.933999999999997</v>
      </c>
      <c r="D212" s="2">
        <v>6026.2</v>
      </c>
      <c r="E212" s="2">
        <v>1488.7</v>
      </c>
      <c r="F212" s="2">
        <v>132293.66666666666</v>
      </c>
      <c r="G212" s="2">
        <f t="shared" si="51"/>
        <v>111.40237860657554</v>
      </c>
      <c r="H212" s="2">
        <v>4.8600000000000003</v>
      </c>
      <c r="I212" s="2">
        <v>206097.66666666666</v>
      </c>
      <c r="J212" s="2">
        <f t="shared" si="52"/>
        <v>1.0677289391838334</v>
      </c>
      <c r="K212" s="2">
        <v>101.3</v>
      </c>
      <c r="L212" s="2">
        <v>121.4</v>
      </c>
      <c r="M212" s="1"/>
      <c r="N212" s="3">
        <f t="shared" si="53"/>
        <v>406.43076680424753</v>
      </c>
      <c r="O212" s="3">
        <f t="shared" si="54"/>
        <v>266.60942942738853</v>
      </c>
      <c r="P212" s="3">
        <f t="shared" si="55"/>
        <v>906.54472995726019</v>
      </c>
      <c r="Q212" s="3">
        <f t="shared" si="56"/>
        <v>466.05309984134749</v>
      </c>
      <c r="R212" s="3">
        <f t="shared" si="59"/>
        <v>0.34515933282239786</v>
      </c>
      <c r="S212" s="3">
        <f t="shared" si="57"/>
        <v>22.506054407870167</v>
      </c>
      <c r="T212" s="3">
        <f t="shared" si="58"/>
        <v>1.2150000000000001</v>
      </c>
      <c r="U212" s="1"/>
      <c r="V212" s="1">
        <f t="shared" si="67"/>
        <v>206</v>
      </c>
      <c r="W212" s="4">
        <f t="shared" si="60"/>
        <v>1.0630896323995671</v>
      </c>
      <c r="X212" s="4">
        <f t="shared" si="61"/>
        <v>2.1901625601574892</v>
      </c>
      <c r="Y212" s="4">
        <f t="shared" si="62"/>
        <v>1.2088532301413579</v>
      </c>
      <c r="Z212" s="4">
        <f t="shared" si="63"/>
        <v>4.1360326869692017</v>
      </c>
      <c r="AA212" s="4">
        <f t="shared" si="64"/>
        <v>0.34515933282239786</v>
      </c>
      <c r="AB212" s="4">
        <f t="shared" si="65"/>
        <v>0.23311571936880426</v>
      </c>
      <c r="AC212" s="4">
        <f t="shared" si="66"/>
        <v>1.2150000000000001</v>
      </c>
    </row>
    <row r="213" spans="1:29">
      <c r="A213" s="1">
        <v>1999.1</v>
      </c>
      <c r="B213" s="2">
        <v>9315.518</v>
      </c>
      <c r="C213" s="2">
        <v>97.328000000000003</v>
      </c>
      <c r="D213" s="2">
        <v>6101.7</v>
      </c>
      <c r="E213" s="2">
        <v>1514.6</v>
      </c>
      <c r="F213" s="2">
        <v>132943.33333333334</v>
      </c>
      <c r="G213" s="2">
        <f t="shared" si="51"/>
        <v>111.94945250505953</v>
      </c>
      <c r="H213" s="2">
        <v>4.7333333333333334</v>
      </c>
      <c r="I213" s="2">
        <v>206876</v>
      </c>
      <c r="J213" s="2">
        <f t="shared" si="52"/>
        <v>1.0717612459914381</v>
      </c>
      <c r="K213" s="2">
        <v>101</v>
      </c>
      <c r="L213" s="2">
        <v>123.6</v>
      </c>
      <c r="M213" s="1"/>
      <c r="N213" s="3">
        <f t="shared" si="53"/>
        <v>406.89326627295702</v>
      </c>
      <c r="O213" s="3">
        <f t="shared" si="54"/>
        <v>267.55166195497333</v>
      </c>
      <c r="P213" s="3">
        <f t="shared" si="55"/>
        <v>907.01335711703348</v>
      </c>
      <c r="Q213" s="3">
        <f t="shared" si="56"/>
        <v>465.86944638033788</v>
      </c>
      <c r="R213" s="3">
        <f t="shared" si="59"/>
        <v>0.40563830316528993</v>
      </c>
      <c r="S213" s="3">
        <f t="shared" si="57"/>
        <v>23.896382744524068</v>
      </c>
      <c r="T213" s="3">
        <f t="shared" si="58"/>
        <v>1.1833333333333333</v>
      </c>
      <c r="U213" s="1"/>
      <c r="V213" s="1">
        <f t="shared" si="67"/>
        <v>207</v>
      </c>
      <c r="W213" s="4">
        <f t="shared" si="60"/>
        <v>0.46249946870949543</v>
      </c>
      <c r="X213" s="4">
        <f t="shared" si="61"/>
        <v>0.94223252758479248</v>
      </c>
      <c r="Y213" s="4">
        <f t="shared" si="62"/>
        <v>0.46862715977329117</v>
      </c>
      <c r="Z213" s="4">
        <f t="shared" si="63"/>
        <v>3.9523792259595893</v>
      </c>
      <c r="AA213" s="4">
        <f t="shared" si="64"/>
        <v>0.40563830316528993</v>
      </c>
      <c r="AB213" s="4">
        <f t="shared" si="65"/>
        <v>1.3903283366539014</v>
      </c>
      <c r="AC213" s="4">
        <f t="shared" si="66"/>
        <v>1.1833333333333333</v>
      </c>
    </row>
    <row r="214" spans="1:29">
      <c r="A214" s="1">
        <v>1999.2</v>
      </c>
      <c r="B214" s="2">
        <v>9392.5810000000001</v>
      </c>
      <c r="C214" s="2">
        <v>97.674000000000007</v>
      </c>
      <c r="D214" s="2">
        <v>6237.2</v>
      </c>
      <c r="E214" s="2">
        <v>1551.7</v>
      </c>
      <c r="F214" s="2">
        <v>133214.66666666666</v>
      </c>
      <c r="G214" s="2">
        <f t="shared" si="51"/>
        <v>112.17793796086555</v>
      </c>
      <c r="H214" s="2">
        <v>4.746666666666667</v>
      </c>
      <c r="I214" s="2">
        <v>207431.66666666666</v>
      </c>
      <c r="J214" s="2">
        <f t="shared" si="52"/>
        <v>1.0746399849414494</v>
      </c>
      <c r="K214" s="2">
        <v>101.1</v>
      </c>
      <c r="L214" s="2">
        <v>124</v>
      </c>
      <c r="M214" s="1"/>
      <c r="N214" s="3">
        <f t="shared" si="53"/>
        <v>408.46655320963282</v>
      </c>
      <c r="O214" s="3">
        <f t="shared" si="54"/>
        <v>269.34852724750368</v>
      </c>
      <c r="P214" s="3">
        <f t="shared" si="55"/>
        <v>907.56896935530142</v>
      </c>
      <c r="Q214" s="3">
        <f t="shared" si="56"/>
        <v>465.90405746676396</v>
      </c>
      <c r="R214" s="3">
        <f t="shared" si="59"/>
        <v>0.35486852760779897</v>
      </c>
      <c r="S214" s="3">
        <f t="shared" si="57"/>
        <v>23.8646162750609</v>
      </c>
      <c r="T214" s="3">
        <f t="shared" si="58"/>
        <v>1.1866666666666668</v>
      </c>
      <c r="U214" s="1"/>
      <c r="V214" s="1">
        <f t="shared" si="67"/>
        <v>208</v>
      </c>
      <c r="W214" s="4">
        <f t="shared" si="60"/>
        <v>1.5732869366757996</v>
      </c>
      <c r="X214" s="4">
        <f t="shared" si="61"/>
        <v>1.7968652925303559</v>
      </c>
      <c r="Y214" s="4">
        <f t="shared" si="62"/>
        <v>0.55561223826794048</v>
      </c>
      <c r="Z214" s="4">
        <f t="shared" si="63"/>
        <v>3.9869903123856716</v>
      </c>
      <c r="AA214" s="4">
        <f t="shared" si="64"/>
        <v>0.35486852760779897</v>
      </c>
      <c r="AB214" s="4">
        <f t="shared" si="65"/>
        <v>-3.1766469463168079E-2</v>
      </c>
      <c r="AC214" s="4">
        <f t="shared" si="66"/>
        <v>1.1866666666666668</v>
      </c>
    </row>
    <row r="215" spans="1:29">
      <c r="A215" s="1">
        <v>1999.3</v>
      </c>
      <c r="B215" s="2">
        <v>9502.2369999999992</v>
      </c>
      <c r="C215" s="2">
        <v>98.013000000000005</v>
      </c>
      <c r="D215" s="2">
        <v>6337.2</v>
      </c>
      <c r="E215" s="2">
        <v>1579.2</v>
      </c>
      <c r="F215" s="2">
        <v>133570.66666666666</v>
      </c>
      <c r="G215" s="2">
        <f t="shared" si="51"/>
        <v>112.47771986111228</v>
      </c>
      <c r="H215" s="2">
        <v>5.0933333333333337</v>
      </c>
      <c r="I215" s="2">
        <v>208043.66666666666</v>
      </c>
      <c r="J215" s="2">
        <f t="shared" si="52"/>
        <v>1.0778105696518401</v>
      </c>
      <c r="K215" s="2">
        <v>101.2</v>
      </c>
      <c r="L215" s="2">
        <v>125.1</v>
      </c>
      <c r="M215" s="1"/>
      <c r="N215" s="3">
        <f t="shared" si="53"/>
        <v>409.41604534062969</v>
      </c>
      <c r="O215" s="3">
        <f t="shared" si="54"/>
        <v>270.46418125846259</v>
      </c>
      <c r="P215" s="3">
        <f t="shared" si="55"/>
        <v>908.43507903928321</v>
      </c>
      <c r="Q215" s="3">
        <f t="shared" si="56"/>
        <v>465.97519940566781</v>
      </c>
      <c r="R215" s="3">
        <f t="shared" si="59"/>
        <v>0.3464720079729311</v>
      </c>
      <c r="S215" s="3">
        <f t="shared" si="57"/>
        <v>24.401329453870826</v>
      </c>
      <c r="T215" s="3">
        <f t="shared" si="58"/>
        <v>1.2733333333333334</v>
      </c>
      <c r="U215" s="1"/>
      <c r="V215" s="1">
        <f t="shared" si="67"/>
        <v>209</v>
      </c>
      <c r="W215" s="4">
        <f t="shared" si="60"/>
        <v>0.94949213099687313</v>
      </c>
      <c r="X215" s="4">
        <f t="shared" si="61"/>
        <v>1.1156540109589059</v>
      </c>
      <c r="Y215" s="4">
        <f t="shared" si="62"/>
        <v>0.86610968398179011</v>
      </c>
      <c r="Z215" s="4">
        <f t="shared" si="63"/>
        <v>4.0581322512895213</v>
      </c>
      <c r="AA215" s="4">
        <f t="shared" si="64"/>
        <v>0.3464720079729311</v>
      </c>
      <c r="AB215" s="4">
        <f t="shared" si="65"/>
        <v>0.53671317880992575</v>
      </c>
      <c r="AC215" s="4">
        <f t="shared" si="66"/>
        <v>1.2733333333333334</v>
      </c>
    </row>
    <row r="216" spans="1:29">
      <c r="A216" s="1">
        <v>1999.4</v>
      </c>
      <c r="B216" s="2">
        <v>9671.0889999999999</v>
      </c>
      <c r="C216" s="2">
        <v>98.432000000000002</v>
      </c>
      <c r="D216" s="2">
        <v>6453.7</v>
      </c>
      <c r="E216" s="2">
        <v>1589.5</v>
      </c>
      <c r="F216" s="2">
        <v>134275</v>
      </c>
      <c r="G216" s="2">
        <f t="shared" si="51"/>
        <v>113.07082768435323</v>
      </c>
      <c r="H216" s="2">
        <v>5.3066666666666675</v>
      </c>
      <c r="I216" s="2">
        <v>208660.33333333334</v>
      </c>
      <c r="J216" s="2">
        <f t="shared" si="52"/>
        <v>1.0810053309340963</v>
      </c>
      <c r="K216" s="2">
        <v>101</v>
      </c>
      <c r="L216" s="2">
        <v>127.7</v>
      </c>
      <c r="M216" s="1"/>
      <c r="N216" s="3">
        <f t="shared" si="53"/>
        <v>410.51514641582492</v>
      </c>
      <c r="O216" s="3">
        <f t="shared" si="54"/>
        <v>270.39173557789218</v>
      </c>
      <c r="P216" s="3">
        <f t="shared" si="55"/>
        <v>909.9004728316977</v>
      </c>
      <c r="Q216" s="3">
        <f t="shared" si="56"/>
        <v>466.00732767504337</v>
      </c>
      <c r="R216" s="3">
        <f t="shared" si="59"/>
        <v>0.42658315089676435</v>
      </c>
      <c r="S216" s="3">
        <f t="shared" si="57"/>
        <v>26.031780859536958</v>
      </c>
      <c r="T216" s="3">
        <f t="shared" si="58"/>
        <v>1.3266666666666669</v>
      </c>
      <c r="U216" s="1"/>
      <c r="V216" s="1">
        <f t="shared" si="67"/>
        <v>210</v>
      </c>
      <c r="W216" s="4">
        <f t="shared" si="60"/>
        <v>1.0991010751952217</v>
      </c>
      <c r="X216" s="4">
        <f t="shared" si="61"/>
        <v>-7.2445680570410786E-2</v>
      </c>
      <c r="Y216" s="4">
        <f t="shared" si="62"/>
        <v>1.4653937924144884</v>
      </c>
      <c r="Z216" s="4">
        <f t="shared" si="63"/>
        <v>4.0902605206650833</v>
      </c>
      <c r="AA216" s="4">
        <f t="shared" si="64"/>
        <v>0.42658315089676435</v>
      </c>
      <c r="AB216" s="4">
        <f t="shared" si="65"/>
        <v>1.6304514056661326</v>
      </c>
      <c r="AC216" s="4">
        <f t="shared" si="66"/>
        <v>1.3266666666666669</v>
      </c>
    </row>
    <row r="217" spans="1:29">
      <c r="A217" s="1">
        <v>2000.1</v>
      </c>
      <c r="B217" s="2">
        <v>9695.6309999999994</v>
      </c>
      <c r="C217" s="2">
        <v>99.316999999999993</v>
      </c>
      <c r="D217" s="2">
        <v>6613.9</v>
      </c>
      <c r="E217" s="2">
        <v>1642.4</v>
      </c>
      <c r="F217" s="2">
        <v>136619.33333333334</v>
      </c>
      <c r="G217" s="2">
        <f t="shared" si="51"/>
        <v>115.04495325030386</v>
      </c>
      <c r="H217" s="2">
        <v>5.68</v>
      </c>
      <c r="I217" s="2">
        <v>211674</v>
      </c>
      <c r="J217" s="2">
        <f t="shared" si="52"/>
        <v>1.0966182156653823</v>
      </c>
      <c r="K217" s="2">
        <v>100.8</v>
      </c>
      <c r="L217" s="2">
        <v>132.1</v>
      </c>
      <c r="M217" s="1"/>
      <c r="N217" s="3">
        <f t="shared" si="53"/>
        <v>410.63809243078947</v>
      </c>
      <c r="O217" s="3">
        <f t="shared" si="54"/>
        <v>271.33660160287849</v>
      </c>
      <c r="P217" s="3">
        <f t="shared" si="55"/>
        <v>908.71995557653554</v>
      </c>
      <c r="Q217" s="3">
        <f t="shared" si="56"/>
        <v>466.1060024571641</v>
      </c>
      <c r="R217" s="3">
        <f t="shared" si="59"/>
        <v>0.89508003439515704</v>
      </c>
      <c r="S217" s="3">
        <f t="shared" si="57"/>
        <v>28.524245674120358</v>
      </c>
      <c r="T217" s="3">
        <f t="shared" si="58"/>
        <v>1.42</v>
      </c>
      <c r="U217" s="1"/>
      <c r="V217" s="1">
        <f t="shared" si="67"/>
        <v>211</v>
      </c>
      <c r="W217" s="4">
        <f t="shared" si="60"/>
        <v>0.12294601496455471</v>
      </c>
      <c r="X217" s="4">
        <f t="shared" si="61"/>
        <v>0.944866024986311</v>
      </c>
      <c r="Y217" s="4">
        <f t="shared" si="62"/>
        <v>-1.1805172551621581</v>
      </c>
      <c r="Z217" s="4">
        <f t="shared" si="63"/>
        <v>4.1889353027858078</v>
      </c>
      <c r="AA217" s="4">
        <f t="shared" si="64"/>
        <v>0.89508003439515704</v>
      </c>
      <c r="AB217" s="4">
        <f t="shared" si="65"/>
        <v>2.4924648145833999</v>
      </c>
      <c r="AC217" s="4">
        <f t="shared" si="66"/>
        <v>1.42</v>
      </c>
    </row>
    <row r="218" spans="1:29">
      <c r="A218" s="1">
        <v>2000.2</v>
      </c>
      <c r="B218" s="2">
        <v>9847.8919999999998</v>
      </c>
      <c r="C218" s="2">
        <v>99.745000000000005</v>
      </c>
      <c r="D218" s="2">
        <v>6688.1</v>
      </c>
      <c r="E218" s="2">
        <v>1685.4</v>
      </c>
      <c r="F218" s="2">
        <v>136946.66666666666</v>
      </c>
      <c r="G218" s="2">
        <f t="shared" si="51"/>
        <v>115.32059540951947</v>
      </c>
      <c r="H218" s="2">
        <v>6.2733333333333334</v>
      </c>
      <c r="I218" s="2">
        <v>212242</v>
      </c>
      <c r="J218" s="2">
        <f t="shared" si="52"/>
        <v>1.099560849841039</v>
      </c>
      <c r="K218" s="2">
        <v>100.4</v>
      </c>
      <c r="L218" s="2">
        <v>132.5</v>
      </c>
      <c r="M218" s="1"/>
      <c r="N218" s="3">
        <f t="shared" si="53"/>
        <v>411.0557304930885</v>
      </c>
      <c r="O218" s="3">
        <f t="shared" si="54"/>
        <v>273.22304014632732</v>
      </c>
      <c r="P218" s="3">
        <f t="shared" si="55"/>
        <v>910.01018284358042</v>
      </c>
      <c r="Q218" s="3">
        <f t="shared" si="56"/>
        <v>465.67971844589795</v>
      </c>
      <c r="R218" s="3">
        <f t="shared" si="59"/>
        <v>0.43001744132977748</v>
      </c>
      <c r="S218" s="3">
        <f t="shared" si="57"/>
        <v>28.396571622590272</v>
      </c>
      <c r="T218" s="3">
        <f t="shared" si="58"/>
        <v>1.5683333333333334</v>
      </c>
      <c r="U218" s="1"/>
      <c r="V218" s="1">
        <f t="shared" si="67"/>
        <v>212</v>
      </c>
      <c r="W218" s="4">
        <f t="shared" si="60"/>
        <v>0.41763806229903366</v>
      </c>
      <c r="X218" s="4">
        <f t="shared" si="61"/>
        <v>1.8864385434488327</v>
      </c>
      <c r="Y218" s="4">
        <f t="shared" si="62"/>
        <v>1.2902272670448838</v>
      </c>
      <c r="Z218" s="4">
        <f t="shared" si="63"/>
        <v>3.7626512915196599</v>
      </c>
      <c r="AA218" s="4">
        <f t="shared" si="64"/>
        <v>0.43001744132977748</v>
      </c>
      <c r="AB218" s="4">
        <f t="shared" si="65"/>
        <v>-0.12767405153008582</v>
      </c>
      <c r="AC218" s="4">
        <f t="shared" si="66"/>
        <v>1.5683333333333334</v>
      </c>
    </row>
    <row r="219" spans="1:29">
      <c r="A219" s="1">
        <v>2000.3</v>
      </c>
      <c r="B219" s="2">
        <v>9836.6029999999992</v>
      </c>
      <c r="C219" s="2">
        <v>100.259</v>
      </c>
      <c r="D219" s="2">
        <v>6783.9</v>
      </c>
      <c r="E219" s="2">
        <v>1690.6</v>
      </c>
      <c r="F219" s="2">
        <v>136695.33333333334</v>
      </c>
      <c r="G219" s="2">
        <f t="shared" si="51"/>
        <v>115.10895163350261</v>
      </c>
      <c r="H219" s="2">
        <v>6.52</v>
      </c>
      <c r="I219" s="2">
        <v>212918.66666666666</v>
      </c>
      <c r="J219" s="2">
        <f t="shared" si="52"/>
        <v>1.1030664527615688</v>
      </c>
      <c r="K219" s="2">
        <v>100.2</v>
      </c>
      <c r="L219" s="2">
        <v>135.1</v>
      </c>
      <c r="M219" s="1"/>
      <c r="N219" s="3">
        <f t="shared" si="53"/>
        <v>411.64566133316629</v>
      </c>
      <c r="O219" s="3">
        <f t="shared" si="54"/>
        <v>272.69879510294317</v>
      </c>
      <c r="P219" s="3">
        <f t="shared" si="55"/>
        <v>909.57717211184809</v>
      </c>
      <c r="Q219" s="3">
        <f t="shared" si="56"/>
        <v>464.97831022820941</v>
      </c>
      <c r="R219" s="3">
        <f t="shared" si="59"/>
        <v>0.51399085178172044</v>
      </c>
      <c r="S219" s="3">
        <f t="shared" si="57"/>
        <v>29.825840724796183</v>
      </c>
      <c r="T219" s="3">
        <f t="shared" si="58"/>
        <v>1.63</v>
      </c>
      <c r="U219" s="1"/>
      <c r="V219" s="1">
        <f t="shared" si="67"/>
        <v>213</v>
      </c>
      <c r="W219" s="4">
        <f t="shared" si="60"/>
        <v>0.58993084007778407</v>
      </c>
      <c r="X219" s="4">
        <f t="shared" si="61"/>
        <v>-0.52424504338415545</v>
      </c>
      <c r="Y219" s="4">
        <f t="shared" si="62"/>
        <v>-0.43301073173233817</v>
      </c>
      <c r="Z219" s="4">
        <f t="shared" si="63"/>
        <v>3.0612430738311218</v>
      </c>
      <c r="AA219" s="4">
        <f t="shared" si="64"/>
        <v>0.51399085178172044</v>
      </c>
      <c r="AB219" s="4">
        <f t="shared" si="65"/>
        <v>1.429269102205911</v>
      </c>
      <c r="AC219" s="4">
        <f t="shared" si="66"/>
        <v>1.63</v>
      </c>
    </row>
    <row r="220" spans="1:29">
      <c r="A220" s="1">
        <v>2000.4</v>
      </c>
      <c r="B220" s="2">
        <v>9887.7489999999998</v>
      </c>
      <c r="C220" s="2">
        <v>100.666</v>
      </c>
      <c r="D220" s="2">
        <v>6871.6</v>
      </c>
      <c r="E220" s="2">
        <v>1697.5</v>
      </c>
      <c r="F220" s="2">
        <v>137341.33333333334</v>
      </c>
      <c r="G220" s="2">
        <f t="shared" si="51"/>
        <v>115.65293789069189</v>
      </c>
      <c r="H220" s="2">
        <v>6.4733333333333336</v>
      </c>
      <c r="I220" s="2">
        <v>213560.33333333334</v>
      </c>
      <c r="J220" s="2">
        <f t="shared" si="52"/>
        <v>1.1063907313931058</v>
      </c>
      <c r="K220" s="2">
        <v>99.8</v>
      </c>
      <c r="L220" s="2">
        <v>135.80000000000001</v>
      </c>
      <c r="M220" s="1"/>
      <c r="N220" s="3">
        <f t="shared" si="53"/>
        <v>412.22410245165059</v>
      </c>
      <c r="O220" s="3">
        <f t="shared" si="54"/>
        <v>272.40006291970661</v>
      </c>
      <c r="P220" s="3">
        <f t="shared" si="55"/>
        <v>909.79486710035678</v>
      </c>
      <c r="Q220" s="3">
        <f t="shared" si="56"/>
        <v>464.74886649083658</v>
      </c>
      <c r="R220" s="3">
        <f t="shared" si="59"/>
        <v>0.40512684500839669</v>
      </c>
      <c r="S220" s="3">
        <f t="shared" si="57"/>
        <v>29.937510895632112</v>
      </c>
      <c r="T220" s="3">
        <f t="shared" si="58"/>
        <v>1.6183333333333334</v>
      </c>
      <c r="U220" s="1"/>
      <c r="V220" s="1">
        <f t="shared" si="67"/>
        <v>214</v>
      </c>
      <c r="W220" s="4">
        <f t="shared" si="60"/>
        <v>0.57844111848430657</v>
      </c>
      <c r="X220" s="4">
        <f t="shared" si="61"/>
        <v>-0.29873218323655237</v>
      </c>
      <c r="Y220" s="4">
        <f t="shared" si="62"/>
        <v>0.21769498850869695</v>
      </c>
      <c r="Z220" s="4">
        <f t="shared" si="63"/>
        <v>2.831799336458289</v>
      </c>
      <c r="AA220" s="4">
        <f t="shared" si="64"/>
        <v>0.40512684500839669</v>
      </c>
      <c r="AB220" s="4">
        <f t="shared" si="65"/>
        <v>0.11167017083592867</v>
      </c>
      <c r="AC220" s="4">
        <f t="shared" si="66"/>
        <v>1.6183333333333334</v>
      </c>
    </row>
    <row r="221" spans="1:29">
      <c r="A221" s="1">
        <v>2001.1</v>
      </c>
      <c r="B221" s="2">
        <v>9875.5759999999991</v>
      </c>
      <c r="C221" s="2">
        <v>101.47799999999999</v>
      </c>
      <c r="D221" s="2">
        <v>6955.8</v>
      </c>
      <c r="E221" s="2">
        <v>1685.2</v>
      </c>
      <c r="F221" s="2">
        <v>137719</v>
      </c>
      <c r="G221" s="2">
        <f t="shared" si="51"/>
        <v>115.97096494404352</v>
      </c>
      <c r="H221" s="2">
        <v>5.5933333333333337</v>
      </c>
      <c r="I221" s="2">
        <v>214101</v>
      </c>
      <c r="J221" s="2">
        <f t="shared" si="52"/>
        <v>1.109191759933549</v>
      </c>
      <c r="K221" s="2">
        <v>99.4</v>
      </c>
      <c r="L221" s="2">
        <v>138.1</v>
      </c>
      <c r="M221" s="1"/>
      <c r="N221" s="3">
        <f t="shared" si="53"/>
        <v>412.38574907899653</v>
      </c>
      <c r="O221" s="3">
        <f t="shared" si="54"/>
        <v>270.61658979904155</v>
      </c>
      <c r="P221" s="3">
        <f t="shared" si="55"/>
        <v>909.41883112876849</v>
      </c>
      <c r="Q221" s="3">
        <f t="shared" si="56"/>
        <v>464.36901793489687</v>
      </c>
      <c r="R221" s="3">
        <f t="shared" si="59"/>
        <v>0.80339200516847953</v>
      </c>
      <c r="S221" s="3">
        <f t="shared" si="57"/>
        <v>30.813603419528651</v>
      </c>
      <c r="T221" s="3">
        <f t="shared" si="58"/>
        <v>1.3983333333333334</v>
      </c>
      <c r="U221" s="1"/>
      <c r="V221" s="1">
        <f t="shared" si="67"/>
        <v>215</v>
      </c>
      <c r="W221" s="4">
        <f t="shared" si="60"/>
        <v>0.16164662734593094</v>
      </c>
      <c r="X221" s="4">
        <f t="shared" si="61"/>
        <v>-1.7834731206650645</v>
      </c>
      <c r="Y221" s="4">
        <f t="shared" si="62"/>
        <v>-0.37603597158829416</v>
      </c>
      <c r="Z221" s="4">
        <f t="shared" si="63"/>
        <v>2.4519507805185867</v>
      </c>
      <c r="AA221" s="4">
        <f t="shared" si="64"/>
        <v>0.80339200516847953</v>
      </c>
      <c r="AB221" s="4">
        <f t="shared" si="65"/>
        <v>0.87609252389653847</v>
      </c>
      <c r="AC221" s="4">
        <f t="shared" si="66"/>
        <v>1.3983333333333334</v>
      </c>
    </row>
    <row r="222" spans="1:29">
      <c r="A222" s="1">
        <v>2001.2</v>
      </c>
      <c r="B222" s="2">
        <v>9905.9110000000001</v>
      </c>
      <c r="C222" s="2">
        <v>102.252</v>
      </c>
      <c r="D222" s="2">
        <v>7017.5</v>
      </c>
      <c r="E222" s="2">
        <v>1654.7</v>
      </c>
      <c r="F222" s="2">
        <v>137090.66666666666</v>
      </c>
      <c r="G222" s="2">
        <f t="shared" si="51"/>
        <v>115.4418555040013</v>
      </c>
      <c r="H222" s="2">
        <v>4.3266666666666671</v>
      </c>
      <c r="I222" s="2">
        <v>214735.66666666666</v>
      </c>
      <c r="J222" s="2">
        <f t="shared" si="52"/>
        <v>1.1124797737072871</v>
      </c>
      <c r="K222" s="2">
        <v>98.9</v>
      </c>
      <c r="L222" s="2">
        <v>139</v>
      </c>
      <c r="M222" s="1"/>
      <c r="N222" s="3">
        <f t="shared" si="53"/>
        <v>412.21303996465053</v>
      </c>
      <c r="O222" s="3">
        <f t="shared" si="54"/>
        <v>267.73430939082664</v>
      </c>
      <c r="P222" s="3">
        <f t="shared" si="55"/>
        <v>909.42953746982425</v>
      </c>
      <c r="Q222" s="3">
        <f t="shared" si="56"/>
        <v>463.11144863407873</v>
      </c>
      <c r="R222" s="3">
        <f t="shared" si="59"/>
        <v>0.75983284138594342</v>
      </c>
      <c r="S222" s="3">
        <f t="shared" si="57"/>
        <v>30.703357849687261</v>
      </c>
      <c r="T222" s="3">
        <f t="shared" si="58"/>
        <v>1.0816666666666668</v>
      </c>
      <c r="U222" s="1"/>
      <c r="V222" s="1">
        <f t="shared" si="67"/>
        <v>216</v>
      </c>
      <c r="W222" s="4">
        <f t="shared" si="60"/>
        <v>-0.17270911434599157</v>
      </c>
      <c r="X222" s="4">
        <f t="shared" si="61"/>
        <v>-2.8822804082149105</v>
      </c>
      <c r="Y222" s="4">
        <f t="shared" si="62"/>
        <v>1.0706341055765733E-2</v>
      </c>
      <c r="Z222" s="4">
        <f t="shared" si="63"/>
        <v>1.1943814797004393</v>
      </c>
      <c r="AA222" s="4">
        <f t="shared" si="64"/>
        <v>0.75983284138594342</v>
      </c>
      <c r="AB222" s="4">
        <f t="shared" si="65"/>
        <v>-0.11024556984138911</v>
      </c>
      <c r="AC222" s="4">
        <f t="shared" si="66"/>
        <v>1.0816666666666668</v>
      </c>
    </row>
    <row r="223" spans="1:29">
      <c r="A223" s="1">
        <v>2001.3</v>
      </c>
      <c r="B223" s="2">
        <v>9871.06</v>
      </c>
      <c r="C223" s="2">
        <v>102.675</v>
      </c>
      <c r="D223" s="2">
        <v>7058.5</v>
      </c>
      <c r="E223" s="2">
        <v>1644.8</v>
      </c>
      <c r="F223" s="2">
        <v>136729.33333333334</v>
      </c>
      <c r="G223" s="2">
        <f t="shared" si="51"/>
        <v>115.13758248914414</v>
      </c>
      <c r="H223" s="2">
        <v>3.4966666666666666</v>
      </c>
      <c r="I223" s="2">
        <v>215421.66666666666</v>
      </c>
      <c r="J223" s="2">
        <f t="shared" si="52"/>
        <v>1.1160337297715486</v>
      </c>
      <c r="K223" s="2">
        <v>98.5</v>
      </c>
      <c r="L223" s="2">
        <v>139.6</v>
      </c>
      <c r="M223" s="1"/>
      <c r="N223" s="3">
        <f t="shared" si="53"/>
        <v>412.06380961696112</v>
      </c>
      <c r="O223" s="3">
        <f t="shared" si="54"/>
        <v>266.40243281062033</v>
      </c>
      <c r="P223" s="3">
        <f t="shared" si="55"/>
        <v>908.75814354989029</v>
      </c>
      <c r="Q223" s="3">
        <f t="shared" si="56"/>
        <v>462.12330576323211</v>
      </c>
      <c r="R223" s="3">
        <f t="shared" si="59"/>
        <v>0.41283052088028072</v>
      </c>
      <c r="S223" s="3">
        <f t="shared" si="57"/>
        <v>30.721253048564972</v>
      </c>
      <c r="T223" s="3">
        <f t="shared" si="58"/>
        <v>0.87416666666666665</v>
      </c>
      <c r="U223" s="1"/>
      <c r="V223" s="1">
        <f t="shared" si="67"/>
        <v>217</v>
      </c>
      <c r="W223" s="4">
        <f t="shared" si="60"/>
        <v>-0.14923034768941079</v>
      </c>
      <c r="X223" s="4">
        <f t="shared" si="61"/>
        <v>-1.3318765802063126</v>
      </c>
      <c r="Y223" s="4">
        <f t="shared" si="62"/>
        <v>-0.67139391993396202</v>
      </c>
      <c r="Z223" s="4">
        <f t="shared" si="63"/>
        <v>0.20623860885382328</v>
      </c>
      <c r="AA223" s="4">
        <f t="shared" si="64"/>
        <v>0.41283052088028072</v>
      </c>
      <c r="AB223" s="4">
        <f t="shared" si="65"/>
        <v>1.7895198877710072E-2</v>
      </c>
      <c r="AC223" s="4">
        <f t="shared" si="66"/>
        <v>0.87416666666666665</v>
      </c>
    </row>
    <row r="224" spans="1:29">
      <c r="A224" s="1">
        <v>2001.4</v>
      </c>
      <c r="B224" s="2">
        <v>9910.0339999999997</v>
      </c>
      <c r="C224" s="2">
        <v>103.191</v>
      </c>
      <c r="D224" s="2">
        <v>7188.4</v>
      </c>
      <c r="E224" s="2">
        <v>1599.6</v>
      </c>
      <c r="F224" s="2">
        <v>136222.33333333334</v>
      </c>
      <c r="G224" s="2">
        <f t="shared" si="51"/>
        <v>114.71064590648939</v>
      </c>
      <c r="H224" s="2">
        <v>2.1333333333333333</v>
      </c>
      <c r="I224" s="2">
        <v>216111.66666666666</v>
      </c>
      <c r="J224" s="2">
        <f t="shared" si="52"/>
        <v>1.1196084086116949</v>
      </c>
      <c r="K224" s="2">
        <v>98.3</v>
      </c>
      <c r="L224" s="2">
        <v>140.69999999999999</v>
      </c>
      <c r="M224" s="1"/>
      <c r="N224" s="3">
        <f t="shared" si="53"/>
        <v>413.06632657134355</v>
      </c>
      <c r="O224" s="3">
        <f t="shared" si="54"/>
        <v>262.79482480282314</v>
      </c>
      <c r="P224" s="3">
        <f t="shared" si="55"/>
        <v>908.83240691938022</v>
      </c>
      <c r="Q224" s="3">
        <f t="shared" si="56"/>
        <v>461.22876872176261</v>
      </c>
      <c r="R224" s="3">
        <f t="shared" si="59"/>
        <v>0.5012980099562192</v>
      </c>
      <c r="S224" s="3">
        <f t="shared" si="57"/>
        <v>31.004832417815877</v>
      </c>
      <c r="T224" s="3">
        <f t="shared" si="58"/>
        <v>0.53333333333333333</v>
      </c>
      <c r="U224" s="1"/>
      <c r="V224" s="1">
        <f t="shared" si="67"/>
        <v>218</v>
      </c>
      <c r="W224" s="4">
        <f t="shared" si="60"/>
        <v>1.002516954382429</v>
      </c>
      <c r="X224" s="4">
        <f t="shared" si="61"/>
        <v>-3.6076080077971824</v>
      </c>
      <c r="Y224" s="4">
        <f t="shared" si="62"/>
        <v>7.4263369489926845E-2</v>
      </c>
      <c r="Z224" s="4">
        <f t="shared" si="63"/>
        <v>-0.68829843261568158</v>
      </c>
      <c r="AA224" s="4">
        <f t="shared" si="64"/>
        <v>0.5012980099562192</v>
      </c>
      <c r="AB224" s="4">
        <f t="shared" si="65"/>
        <v>0.28357936925090499</v>
      </c>
      <c r="AC224" s="4">
        <f t="shared" si="66"/>
        <v>0.53333333333333333</v>
      </c>
    </row>
    <row r="225" spans="1:29">
      <c r="A225" s="1">
        <v>2002.1</v>
      </c>
      <c r="B225" s="2">
        <v>9993.4779999999992</v>
      </c>
      <c r="C225" s="2">
        <v>103.45</v>
      </c>
      <c r="D225" s="2">
        <v>7236.9</v>
      </c>
      <c r="E225" s="2">
        <v>1577.4</v>
      </c>
      <c r="F225" s="2">
        <v>136096.33333333334</v>
      </c>
      <c r="G225" s="2">
        <f t="shared" si="51"/>
        <v>114.60454332381779</v>
      </c>
      <c r="H225" s="2">
        <v>1.7333333333333332</v>
      </c>
      <c r="I225" s="2">
        <v>216664</v>
      </c>
      <c r="J225" s="2">
        <f t="shared" si="52"/>
        <v>1.1224698785818021</v>
      </c>
      <c r="K225" s="2">
        <v>98.5</v>
      </c>
      <c r="L225" s="2">
        <v>142.5</v>
      </c>
      <c r="M225" s="1"/>
      <c r="N225" s="3">
        <f t="shared" si="53"/>
        <v>413.23283066501091</v>
      </c>
      <c r="O225" s="3">
        <f t="shared" si="54"/>
        <v>260.89132907236763</v>
      </c>
      <c r="P225" s="3">
        <f t="shared" si="55"/>
        <v>909.41564531525808</v>
      </c>
      <c r="Q225" s="3">
        <f t="shared" si="56"/>
        <v>461.08423046955761</v>
      </c>
      <c r="R225" s="3">
        <f t="shared" si="59"/>
        <v>0.25067642493681319</v>
      </c>
      <c r="S225" s="3">
        <f t="shared" si="57"/>
        <v>32.025359551715319</v>
      </c>
      <c r="T225" s="3">
        <f t="shared" si="58"/>
        <v>0.43333333333333329</v>
      </c>
      <c r="U225" s="1"/>
      <c r="V225" s="1">
        <f t="shared" si="67"/>
        <v>219</v>
      </c>
      <c r="W225" s="4">
        <f t="shared" si="60"/>
        <v>0.1665040936673563</v>
      </c>
      <c r="X225" s="4">
        <f t="shared" si="61"/>
        <v>-1.9034957304555178</v>
      </c>
      <c r="Y225" s="4">
        <f t="shared" si="62"/>
        <v>0.58323839587785642</v>
      </c>
      <c r="Z225" s="4">
        <f t="shared" si="63"/>
        <v>-0.83283668482067696</v>
      </c>
      <c r="AA225" s="4">
        <f t="shared" si="64"/>
        <v>0.25067642493681319</v>
      </c>
      <c r="AB225" s="4">
        <f t="shared" si="65"/>
        <v>1.0205271338994422</v>
      </c>
      <c r="AC225" s="4">
        <f t="shared" si="66"/>
        <v>0.43333333333333329</v>
      </c>
    </row>
    <row r="226" spans="1:29">
      <c r="A226" s="1">
        <v>2002.2</v>
      </c>
      <c r="B226" s="2">
        <v>10052.575999999999</v>
      </c>
      <c r="C226" s="2">
        <v>103.911</v>
      </c>
      <c r="D226" s="2">
        <v>7339.3</v>
      </c>
      <c r="E226" s="2">
        <v>1563</v>
      </c>
      <c r="F226" s="2">
        <v>136367</v>
      </c>
      <c r="G226" s="2">
        <f t="shared" si="51"/>
        <v>114.83246739029751</v>
      </c>
      <c r="H226" s="2">
        <v>1.75</v>
      </c>
      <c r="I226" s="2">
        <v>217203.66666666666</v>
      </c>
      <c r="J226" s="2">
        <f t="shared" si="52"/>
        <v>1.1252657264282739</v>
      </c>
      <c r="K226" s="2">
        <v>98.7</v>
      </c>
      <c r="L226" s="2">
        <v>143.80000000000001</v>
      </c>
      <c r="M226" s="1"/>
      <c r="N226" s="3">
        <f t="shared" si="53"/>
        <v>413.94447766474389</v>
      </c>
      <c r="O226" s="3">
        <f t="shared" si="54"/>
        <v>259.2808357855568</v>
      </c>
      <c r="P226" s="3">
        <f t="shared" si="55"/>
        <v>909.75649900163978</v>
      </c>
      <c r="Q226" s="3">
        <f t="shared" si="56"/>
        <v>461.2369812305447</v>
      </c>
      <c r="R226" s="3">
        <f t="shared" si="59"/>
        <v>0.44463593395240864</v>
      </c>
      <c r="S226" s="3">
        <f t="shared" si="57"/>
        <v>32.488868175587022</v>
      </c>
      <c r="T226" s="3">
        <f t="shared" si="58"/>
        <v>0.4375</v>
      </c>
      <c r="U226" s="1"/>
      <c r="V226" s="1">
        <f t="shared" si="67"/>
        <v>220</v>
      </c>
      <c r="W226" s="4">
        <f t="shared" si="60"/>
        <v>0.71164699973297729</v>
      </c>
      <c r="X226" s="4">
        <f t="shared" si="61"/>
        <v>-1.6104932868108222</v>
      </c>
      <c r="Y226" s="4">
        <f t="shared" si="62"/>
        <v>0.34085368638170621</v>
      </c>
      <c r="Z226" s="4">
        <f t="shared" si="63"/>
        <v>-0.68008592383358746</v>
      </c>
      <c r="AA226" s="4">
        <f t="shared" si="64"/>
        <v>0.44463593395240864</v>
      </c>
      <c r="AB226" s="4">
        <f t="shared" si="65"/>
        <v>0.46350862387170366</v>
      </c>
      <c r="AC226" s="4">
        <f t="shared" si="66"/>
        <v>0.4375</v>
      </c>
    </row>
    <row r="227" spans="1:29">
      <c r="A227" s="1">
        <v>2002.3</v>
      </c>
      <c r="B227" s="2">
        <v>10117.27</v>
      </c>
      <c r="C227" s="2">
        <v>104.24299999999999</v>
      </c>
      <c r="D227" s="2">
        <v>7428</v>
      </c>
      <c r="E227" s="2">
        <v>1562.2</v>
      </c>
      <c r="F227" s="2">
        <v>136824.33333333334</v>
      </c>
      <c r="G227" s="2">
        <f t="shared" si="51"/>
        <v>115.21758046814257</v>
      </c>
      <c r="H227" s="2">
        <v>1.74</v>
      </c>
      <c r="I227" s="2">
        <v>217867.66666666666</v>
      </c>
      <c r="J227" s="2">
        <f t="shared" si="52"/>
        <v>1.1287057072251685</v>
      </c>
      <c r="K227" s="2">
        <v>98.6</v>
      </c>
      <c r="L227" s="2">
        <v>144.30000000000001</v>
      </c>
      <c r="M227" s="1"/>
      <c r="N227" s="3">
        <f t="shared" si="53"/>
        <v>414.52156259055045</v>
      </c>
      <c r="O227" s="3">
        <f t="shared" si="54"/>
        <v>258.60540666091055</v>
      </c>
      <c r="P227" s="3">
        <f t="shared" si="55"/>
        <v>910.09275591774974</v>
      </c>
      <c r="Q227" s="3">
        <f t="shared" si="56"/>
        <v>461.16518360436754</v>
      </c>
      <c r="R227" s="3">
        <f t="shared" si="59"/>
        <v>0.31899486104478569</v>
      </c>
      <c r="S227" s="3">
        <f t="shared" si="57"/>
        <v>32.516975363830078</v>
      </c>
      <c r="T227" s="3">
        <f t="shared" si="58"/>
        <v>0.435</v>
      </c>
      <c r="U227" s="1"/>
      <c r="V227" s="1">
        <f t="shared" si="67"/>
        <v>221</v>
      </c>
      <c r="W227" s="4">
        <f t="shared" si="60"/>
        <v>0.57708492580655957</v>
      </c>
      <c r="X227" s="4">
        <f t="shared" si="61"/>
        <v>-0.67542912464625715</v>
      </c>
      <c r="Y227" s="4">
        <f t="shared" si="62"/>
        <v>0.33625691610996</v>
      </c>
      <c r="Z227" s="4">
        <f t="shared" si="63"/>
        <v>-0.75188355001074569</v>
      </c>
      <c r="AA227" s="4">
        <f t="shared" si="64"/>
        <v>0.31899486104478569</v>
      </c>
      <c r="AB227" s="4">
        <f t="shared" si="65"/>
        <v>2.8107188243055248E-2</v>
      </c>
      <c r="AC227" s="4">
        <f t="shared" si="66"/>
        <v>0.435</v>
      </c>
    </row>
    <row r="228" spans="1:29">
      <c r="A228" s="1">
        <v>2002.4</v>
      </c>
      <c r="B228" s="2">
        <v>10135.922</v>
      </c>
      <c r="C228" s="2">
        <v>104.752</v>
      </c>
      <c r="D228" s="2">
        <v>7500</v>
      </c>
      <c r="E228" s="2">
        <v>1569.5</v>
      </c>
      <c r="F228" s="2">
        <v>136642.33333333334</v>
      </c>
      <c r="G228" s="2">
        <f t="shared" si="51"/>
        <v>115.06432118206138</v>
      </c>
      <c r="H228" s="2">
        <v>1.4433333333333334</v>
      </c>
      <c r="I228" s="2">
        <v>218543</v>
      </c>
      <c r="J228" s="2">
        <f t="shared" si="52"/>
        <v>1.1322044025537368</v>
      </c>
      <c r="K228" s="2">
        <v>98.4</v>
      </c>
      <c r="L228" s="2">
        <v>144.69999999999999</v>
      </c>
      <c r="M228" s="1"/>
      <c r="N228" s="3">
        <f t="shared" si="53"/>
        <v>414.68961167180709</v>
      </c>
      <c r="O228" s="3">
        <f t="shared" si="54"/>
        <v>258.27501934756771</v>
      </c>
      <c r="P228" s="3">
        <f t="shared" si="55"/>
        <v>909.96744955204395</v>
      </c>
      <c r="Q228" s="3">
        <f t="shared" si="56"/>
        <v>460.51953735942652</v>
      </c>
      <c r="R228" s="3">
        <f t="shared" si="59"/>
        <v>0.48709395572110736</v>
      </c>
      <c r="S228" s="3">
        <f t="shared" si="57"/>
        <v>32.306698193870261</v>
      </c>
      <c r="T228" s="3">
        <f t="shared" si="58"/>
        <v>0.36083333333333334</v>
      </c>
      <c r="U228" s="1"/>
      <c r="V228" s="1">
        <f t="shared" si="67"/>
        <v>222</v>
      </c>
      <c r="W228" s="4">
        <f t="shared" si="60"/>
        <v>0.16804908125664042</v>
      </c>
      <c r="X228" s="4">
        <f t="shared" si="61"/>
        <v>-0.33038731334283966</v>
      </c>
      <c r="Y228" s="4">
        <f t="shared" si="62"/>
        <v>-0.12530636570579645</v>
      </c>
      <c r="Z228" s="4">
        <f t="shared" si="63"/>
        <v>-1.3975297949517653</v>
      </c>
      <c r="AA228" s="4">
        <f t="shared" si="64"/>
        <v>0.48709395572110736</v>
      </c>
      <c r="AB228" s="4">
        <f t="shared" si="65"/>
        <v>-0.21027716995981649</v>
      </c>
      <c r="AC228" s="4">
        <f t="shared" si="66"/>
        <v>0.36083333333333334</v>
      </c>
    </row>
    <row r="229" spans="1:29">
      <c r="A229" s="1">
        <v>2003.1</v>
      </c>
      <c r="B229" s="2">
        <v>10184.418</v>
      </c>
      <c r="C229" s="2">
        <v>105.5</v>
      </c>
      <c r="D229" s="2">
        <v>7609.8</v>
      </c>
      <c r="E229" s="2">
        <v>1586</v>
      </c>
      <c r="F229" s="2">
        <v>137415</v>
      </c>
      <c r="G229" s="2">
        <f t="shared" si="51"/>
        <v>115.71497141124856</v>
      </c>
      <c r="H229" s="2">
        <v>1.25</v>
      </c>
      <c r="I229" s="2">
        <v>220215.5</v>
      </c>
      <c r="J229" s="2">
        <f t="shared" si="52"/>
        <v>1.1408691132206128</v>
      </c>
      <c r="K229" s="2">
        <v>98.2</v>
      </c>
      <c r="L229" s="2">
        <v>146.69999999999999</v>
      </c>
      <c r="M229" s="1"/>
      <c r="N229" s="3">
        <f t="shared" si="53"/>
        <v>414.66908644248582</v>
      </c>
      <c r="O229" s="3">
        <f t="shared" si="54"/>
        <v>257.84690973182126</v>
      </c>
      <c r="P229" s="3">
        <f t="shared" si="55"/>
        <v>909.6823832210589</v>
      </c>
      <c r="Q229" s="3">
        <f t="shared" si="56"/>
        <v>460.11757017817052</v>
      </c>
      <c r="R229" s="3">
        <f t="shared" si="59"/>
        <v>0.71153012173859054</v>
      </c>
      <c r="S229" s="3">
        <f t="shared" si="57"/>
        <v>32.967873223281465</v>
      </c>
      <c r="T229" s="3">
        <f t="shared" si="58"/>
        <v>0.3125</v>
      </c>
      <c r="U229" s="1"/>
      <c r="V229" s="1">
        <f t="shared" si="67"/>
        <v>223</v>
      </c>
      <c r="W229" s="4">
        <f t="shared" si="60"/>
        <v>-2.0525229321265215E-2</v>
      </c>
      <c r="X229" s="4">
        <f t="shared" si="61"/>
        <v>-0.42810961574645034</v>
      </c>
      <c r="Y229" s="4">
        <f t="shared" si="62"/>
        <v>-0.28506633098504608</v>
      </c>
      <c r="Z229" s="4">
        <f t="shared" si="63"/>
        <v>-1.7994969762077631</v>
      </c>
      <c r="AA229" s="4">
        <f t="shared" si="64"/>
        <v>0.71153012173859054</v>
      </c>
      <c r="AB229" s="4">
        <f t="shared" si="65"/>
        <v>0.66117502941120421</v>
      </c>
      <c r="AC229" s="4">
        <f t="shared" si="66"/>
        <v>0.3125</v>
      </c>
    </row>
    <row r="230" spans="1:29">
      <c r="A230" s="1">
        <v>2003.2</v>
      </c>
      <c r="B230" s="2">
        <v>10287.397999999999</v>
      </c>
      <c r="C230" s="2">
        <v>105.79900000000001</v>
      </c>
      <c r="D230" s="2">
        <v>7696.3</v>
      </c>
      <c r="E230" s="2">
        <v>1626.4</v>
      </c>
      <c r="F230" s="2">
        <v>137651.66666666666</v>
      </c>
      <c r="G230" s="2">
        <f t="shared" si="51"/>
        <v>115.91426462208673</v>
      </c>
      <c r="H230" s="2">
        <v>1.2466666666666668</v>
      </c>
      <c r="I230" s="2">
        <v>220774</v>
      </c>
      <c r="J230" s="2">
        <f t="shared" si="52"/>
        <v>1.1437625308035428</v>
      </c>
      <c r="K230" s="2">
        <v>98.1</v>
      </c>
      <c r="L230" s="2">
        <v>148.69999999999999</v>
      </c>
      <c r="M230" s="1"/>
      <c r="N230" s="3">
        <f t="shared" si="53"/>
        <v>415.26306118496973</v>
      </c>
      <c r="O230" s="3">
        <f t="shared" si="54"/>
        <v>259.82599012890614</v>
      </c>
      <c r="P230" s="3">
        <f t="shared" si="55"/>
        <v>910.43516365494634</v>
      </c>
      <c r="Q230" s="3">
        <f t="shared" si="56"/>
        <v>459.93447068950991</v>
      </c>
      <c r="R230" s="3">
        <f t="shared" si="59"/>
        <v>0.28301146675682176</v>
      </c>
      <c r="S230" s="3">
        <f t="shared" si="57"/>
        <v>34.038978588241989</v>
      </c>
      <c r="T230" s="3">
        <f t="shared" si="58"/>
        <v>0.3116666666666667</v>
      </c>
      <c r="U230" s="1"/>
      <c r="V230" s="1">
        <f t="shared" si="67"/>
        <v>224</v>
      </c>
      <c r="W230" s="4">
        <f t="shared" si="60"/>
        <v>0.59397474248390836</v>
      </c>
      <c r="X230" s="4">
        <f t="shared" si="61"/>
        <v>1.9790803970848856</v>
      </c>
      <c r="Y230" s="4">
        <f t="shared" si="62"/>
        <v>0.75278043388743754</v>
      </c>
      <c r="Z230" s="4">
        <f t="shared" si="63"/>
        <v>-1.9825964648683794</v>
      </c>
      <c r="AA230" s="4">
        <f t="shared" si="64"/>
        <v>0.28301146675682176</v>
      </c>
      <c r="AB230" s="4">
        <f t="shared" si="65"/>
        <v>1.0711053649605233</v>
      </c>
      <c r="AC230" s="4">
        <f t="shared" si="66"/>
        <v>0.3116666666666667</v>
      </c>
    </row>
    <row r="231" spans="1:29">
      <c r="A231" s="1">
        <v>2003.3</v>
      </c>
      <c r="B231" s="2">
        <v>10472.841</v>
      </c>
      <c r="C231" s="2">
        <v>106.148</v>
      </c>
      <c r="D231" s="2">
        <v>7822.5</v>
      </c>
      <c r="E231" s="2">
        <v>1700.2</v>
      </c>
      <c r="F231" s="2">
        <v>137574.33333333334</v>
      </c>
      <c r="G231" s="2">
        <f t="shared" si="51"/>
        <v>115.84914346023541</v>
      </c>
      <c r="H231" s="2">
        <v>1.0166666666666666</v>
      </c>
      <c r="I231" s="2">
        <v>221512.66666666666</v>
      </c>
      <c r="J231" s="2">
        <f t="shared" si="52"/>
        <v>1.1475893367502887</v>
      </c>
      <c r="K231" s="2">
        <v>98</v>
      </c>
      <c r="L231" s="2">
        <v>150.80000000000001</v>
      </c>
      <c r="M231" s="1"/>
      <c r="N231" s="3">
        <f t="shared" si="53"/>
        <v>416.22616155343309</v>
      </c>
      <c r="O231" s="3">
        <f t="shared" si="54"/>
        <v>263.60033101745529</v>
      </c>
      <c r="P231" s="3">
        <f t="shared" si="55"/>
        <v>911.88771004622902</v>
      </c>
      <c r="Q231" s="3">
        <f t="shared" si="56"/>
        <v>459.44226367101504</v>
      </c>
      <c r="R231" s="3">
        <f t="shared" si="59"/>
        <v>0.32932791257120897</v>
      </c>
      <c r="S231" s="3">
        <f t="shared" si="57"/>
        <v>35.112010886445411</v>
      </c>
      <c r="T231" s="3">
        <f t="shared" si="58"/>
        <v>0.25416666666666665</v>
      </c>
      <c r="U231" s="1"/>
      <c r="V231" s="1">
        <f t="shared" si="67"/>
        <v>225</v>
      </c>
      <c r="W231" s="4">
        <f t="shared" si="60"/>
        <v>0.96310036846335834</v>
      </c>
      <c r="X231" s="4">
        <f t="shared" si="61"/>
        <v>3.7743408885491476</v>
      </c>
      <c r="Y231" s="4">
        <f t="shared" si="62"/>
        <v>1.4525463912826808</v>
      </c>
      <c r="Z231" s="4">
        <f t="shared" si="63"/>
        <v>-2.474803483363246</v>
      </c>
      <c r="AA231" s="4">
        <f t="shared" si="64"/>
        <v>0.32932791257120897</v>
      </c>
      <c r="AB231" s="4">
        <f t="shared" si="65"/>
        <v>1.0730322982034224</v>
      </c>
      <c r="AC231" s="4">
        <f t="shared" si="66"/>
        <v>0.25416666666666665</v>
      </c>
    </row>
    <row r="232" spans="1:29">
      <c r="A232" s="1">
        <v>2003.4</v>
      </c>
      <c r="B232" s="2">
        <v>10580.728999999999</v>
      </c>
      <c r="C232" s="2">
        <v>106.523</v>
      </c>
      <c r="D232" s="2">
        <v>7914.9</v>
      </c>
      <c r="E232" s="2">
        <v>1755.2</v>
      </c>
      <c r="F232" s="2">
        <v>138296</v>
      </c>
      <c r="G232" s="2">
        <f t="shared" si="51"/>
        <v>116.45684740596027</v>
      </c>
      <c r="H232" s="2">
        <v>1.0066666666666666</v>
      </c>
      <c r="I232" s="2">
        <v>222275.66666666666</v>
      </c>
      <c r="J232" s="2">
        <f t="shared" si="52"/>
        <v>1.1515422062503344</v>
      </c>
      <c r="K232" s="2">
        <v>98.2</v>
      </c>
      <c r="L232" s="2">
        <v>152.30000000000001</v>
      </c>
      <c r="M232" s="1"/>
      <c r="N232" s="3">
        <f t="shared" si="53"/>
        <v>416.70393208367386</v>
      </c>
      <c r="O232" s="3">
        <f t="shared" si="54"/>
        <v>266.08750723611917</v>
      </c>
      <c r="P232" s="3">
        <f t="shared" si="55"/>
        <v>912.56875137447184</v>
      </c>
      <c r="Q232" s="3">
        <f t="shared" si="56"/>
        <v>459.82547323418584</v>
      </c>
      <c r="R232" s="3">
        <f t="shared" si="59"/>
        <v>0.35265775648616327</v>
      </c>
      <c r="S232" s="3">
        <f t="shared" si="57"/>
        <v>35.749133562685302</v>
      </c>
      <c r="T232" s="3">
        <f t="shared" si="58"/>
        <v>0.25166666666666665</v>
      </c>
      <c r="U232" s="1"/>
      <c r="V232" s="1">
        <f t="shared" si="67"/>
        <v>226</v>
      </c>
      <c r="W232" s="4">
        <f t="shared" si="60"/>
        <v>0.47777053024077532</v>
      </c>
      <c r="X232" s="4">
        <f t="shared" si="61"/>
        <v>2.4871762186638762</v>
      </c>
      <c r="Y232" s="4">
        <f t="shared" si="62"/>
        <v>0.68104132824282715</v>
      </c>
      <c r="Z232" s="4">
        <f t="shared" si="63"/>
        <v>-2.0915939201924516</v>
      </c>
      <c r="AA232" s="4">
        <f t="shared" si="64"/>
        <v>0.35265775648616327</v>
      </c>
      <c r="AB232" s="4">
        <f t="shared" si="65"/>
        <v>0.6371226762398905</v>
      </c>
      <c r="AC232" s="4">
        <f t="shared" si="66"/>
        <v>0.25166666666666665</v>
      </c>
    </row>
    <row r="233" spans="1:29">
      <c r="A233" s="1">
        <v>2004.1</v>
      </c>
      <c r="B233" s="2">
        <v>10697.453</v>
      </c>
      <c r="C233" s="2">
        <v>107.246</v>
      </c>
      <c r="D233" s="2">
        <v>8060.2</v>
      </c>
      <c r="E233" s="2">
        <v>1783.5</v>
      </c>
      <c r="F233" s="2">
        <v>138407.66666666666</v>
      </c>
      <c r="G233" s="2">
        <f t="shared" si="51"/>
        <v>116.5508801181163</v>
      </c>
      <c r="H233" s="2">
        <v>1.0033333333333332</v>
      </c>
      <c r="I233" s="2">
        <v>222453.5</v>
      </c>
      <c r="J233" s="2">
        <f t="shared" si="52"/>
        <v>1.1524635063282176</v>
      </c>
      <c r="K233" s="2">
        <v>98.4</v>
      </c>
      <c r="L233" s="2">
        <v>153.1</v>
      </c>
      <c r="M233" s="1"/>
      <c r="N233" s="3">
        <f t="shared" si="53"/>
        <v>417.7666557417088</v>
      </c>
      <c r="O233" s="3">
        <f t="shared" si="54"/>
        <v>266.93059131274384</v>
      </c>
      <c r="P233" s="3">
        <f t="shared" si="55"/>
        <v>913.58591241352337</v>
      </c>
      <c r="Q233" s="3">
        <f t="shared" si="56"/>
        <v>460.02967043481675</v>
      </c>
      <c r="R233" s="3">
        <f t="shared" si="59"/>
        <v>0.6764336801052373</v>
      </c>
      <c r="S233" s="3">
        <f t="shared" si="57"/>
        <v>35.596604158832228</v>
      </c>
      <c r="T233" s="3">
        <f t="shared" si="58"/>
        <v>0.2508333333333333</v>
      </c>
      <c r="U233" s="1"/>
      <c r="V233" s="1">
        <f t="shared" si="67"/>
        <v>227</v>
      </c>
      <c r="W233" s="4">
        <f t="shared" si="60"/>
        <v>1.0627236580349404</v>
      </c>
      <c r="X233" s="4">
        <f t="shared" si="61"/>
        <v>0.84308407662467744</v>
      </c>
      <c r="Y233" s="4">
        <f t="shared" si="62"/>
        <v>1.0171610390515298</v>
      </c>
      <c r="Z233" s="4">
        <f t="shared" si="63"/>
        <v>-1.8873967195615364</v>
      </c>
      <c r="AA233" s="4">
        <f t="shared" si="64"/>
        <v>0.6764336801052373</v>
      </c>
      <c r="AB233" s="4">
        <f t="shared" si="65"/>
        <v>-0.15252940385307312</v>
      </c>
      <c r="AC233" s="4">
        <f t="shared" si="66"/>
        <v>0.2508333333333333</v>
      </c>
    </row>
    <row r="234" spans="1:29">
      <c r="A234" s="1">
        <v>2004.2</v>
      </c>
      <c r="B234" s="2">
        <v>10784.726000000001</v>
      </c>
      <c r="C234" s="2">
        <v>108.093</v>
      </c>
      <c r="D234" s="2">
        <v>8153.8</v>
      </c>
      <c r="E234" s="2">
        <v>1861.7</v>
      </c>
      <c r="F234" s="2">
        <v>138883</v>
      </c>
      <c r="G234" s="2">
        <f t="shared" si="51"/>
        <v>116.9511507077716</v>
      </c>
      <c r="H234" s="2">
        <v>1.01</v>
      </c>
      <c r="I234" s="2">
        <v>222973.33333333334</v>
      </c>
      <c r="J234" s="2">
        <f t="shared" si="52"/>
        <v>1.1551566037442602</v>
      </c>
      <c r="K234" s="2">
        <v>97.9</v>
      </c>
      <c r="L234" s="2">
        <v>155.30000000000001</v>
      </c>
      <c r="M234" s="1"/>
      <c r="N234" s="3">
        <f t="shared" si="53"/>
        <v>417.90114651074776</v>
      </c>
      <c r="O234" s="3">
        <f t="shared" si="54"/>
        <v>270.20174376460398</v>
      </c>
      <c r="P234" s="3">
        <f t="shared" si="55"/>
        <v>914.16502304045741</v>
      </c>
      <c r="Q234" s="3">
        <f t="shared" si="56"/>
        <v>459.62967734042002</v>
      </c>
      <c r="R234" s="3">
        <f t="shared" si="59"/>
        <v>0.78667066165465371</v>
      </c>
      <c r="S234" s="3">
        <f t="shared" si="57"/>
        <v>36.236676246277923</v>
      </c>
      <c r="T234" s="3">
        <f t="shared" si="58"/>
        <v>0.2525</v>
      </c>
      <c r="U234" s="1"/>
      <c r="V234" s="1">
        <f t="shared" si="67"/>
        <v>228</v>
      </c>
      <c r="W234" s="4">
        <f t="shared" si="60"/>
        <v>0.13449076903896184</v>
      </c>
      <c r="X234" s="4">
        <f t="shared" si="61"/>
        <v>3.2711524518601323</v>
      </c>
      <c r="Y234" s="4">
        <f t="shared" si="62"/>
        <v>0.57911062693403892</v>
      </c>
      <c r="Z234" s="4">
        <f t="shared" si="63"/>
        <v>-2.2873898139582707</v>
      </c>
      <c r="AA234" s="4">
        <f t="shared" si="64"/>
        <v>0.78667066165465371</v>
      </c>
      <c r="AB234" s="4">
        <f t="shared" si="65"/>
        <v>0.6400720874456951</v>
      </c>
      <c r="AC234" s="4">
        <f t="shared" si="66"/>
        <v>0.2525</v>
      </c>
    </row>
    <row r="235" spans="1:29">
      <c r="A235" s="1">
        <v>2004.3</v>
      </c>
      <c r="B235" s="2">
        <v>10891.044</v>
      </c>
      <c r="C235" s="2">
        <v>108.482</v>
      </c>
      <c r="D235" s="2">
        <v>8282.5</v>
      </c>
      <c r="E235" s="2">
        <v>1915.4</v>
      </c>
      <c r="F235" s="2">
        <v>139608</v>
      </c>
      <c r="G235" s="2">
        <f t="shared" si="51"/>
        <v>117.56166160012799</v>
      </c>
      <c r="H235" s="2">
        <v>1.4333333333333333</v>
      </c>
      <c r="I235" s="2">
        <v>223680</v>
      </c>
      <c r="J235" s="2">
        <f t="shared" si="52"/>
        <v>1.1588176274839268</v>
      </c>
      <c r="K235" s="2">
        <v>98.1</v>
      </c>
      <c r="L235" s="2">
        <v>157.4</v>
      </c>
      <c r="M235" s="1"/>
      <c r="N235" s="3">
        <f t="shared" si="53"/>
        <v>418.79156749331639</v>
      </c>
      <c r="O235" s="3">
        <f t="shared" si="54"/>
        <v>272.36972978466321</v>
      </c>
      <c r="P235" s="3">
        <f t="shared" si="55"/>
        <v>914.8295880459998</v>
      </c>
      <c r="Q235" s="3">
        <f t="shared" si="56"/>
        <v>460.0379957453768</v>
      </c>
      <c r="R235" s="3">
        <f t="shared" si="59"/>
        <v>0.35922929084426514</v>
      </c>
      <c r="S235" s="3">
        <f t="shared" si="57"/>
        <v>37.220607538299795</v>
      </c>
      <c r="T235" s="3">
        <f t="shared" si="58"/>
        <v>0.35833333333333334</v>
      </c>
      <c r="U235" s="1"/>
      <c r="V235" s="1">
        <f t="shared" si="67"/>
        <v>229</v>
      </c>
      <c r="W235" s="4">
        <f t="shared" si="60"/>
        <v>0.89042098256862801</v>
      </c>
      <c r="X235" s="4">
        <f t="shared" si="61"/>
        <v>2.1679860200592316</v>
      </c>
      <c r="Y235" s="4">
        <f t="shared" si="62"/>
        <v>0.66456500554238573</v>
      </c>
      <c r="Z235" s="4">
        <f t="shared" si="63"/>
        <v>-1.8790714090014831</v>
      </c>
      <c r="AA235" s="4">
        <f t="shared" si="64"/>
        <v>0.35922929084426514</v>
      </c>
      <c r="AB235" s="4">
        <f t="shared" si="65"/>
        <v>0.98393129202187168</v>
      </c>
      <c r="AC235" s="4">
        <f t="shared" si="66"/>
        <v>0.35833333333333334</v>
      </c>
    </row>
    <row r="236" spans="1:29">
      <c r="A236" s="1">
        <v>2004.4</v>
      </c>
      <c r="B236" s="2">
        <v>10994.317999999999</v>
      </c>
      <c r="C236" s="2">
        <v>109.1</v>
      </c>
      <c r="D236" s="2">
        <v>8423.2999999999993</v>
      </c>
      <c r="E236" s="2">
        <v>1975.3</v>
      </c>
      <c r="F236" s="2">
        <v>140092</v>
      </c>
      <c r="G236" s="2">
        <f t="shared" si="51"/>
        <v>117.96923025102524</v>
      </c>
      <c r="H236" s="2">
        <v>1.95</v>
      </c>
      <c r="I236" s="2">
        <v>224418</v>
      </c>
      <c r="J236" s="2">
        <f t="shared" si="52"/>
        <v>1.1626409796346919</v>
      </c>
      <c r="K236" s="2">
        <v>98.2</v>
      </c>
      <c r="L236" s="2">
        <v>158.69999999999999</v>
      </c>
      <c r="M236" s="1"/>
      <c r="N236" s="3">
        <f t="shared" si="53"/>
        <v>419.57979376752411</v>
      </c>
      <c r="O236" s="3">
        <f t="shared" si="54"/>
        <v>274.55165477644715</v>
      </c>
      <c r="P236" s="3">
        <f t="shared" si="55"/>
        <v>915.4439748939941</v>
      </c>
      <c r="Q236" s="3">
        <f t="shared" si="56"/>
        <v>460.15657353190511</v>
      </c>
      <c r="R236" s="3">
        <f t="shared" si="59"/>
        <v>0.56806322387199515</v>
      </c>
      <c r="S236" s="3">
        <f t="shared" si="57"/>
        <v>37.475073469333822</v>
      </c>
      <c r="T236" s="3">
        <f t="shared" si="58"/>
        <v>0.48749999999999999</v>
      </c>
      <c r="U236" s="1"/>
      <c r="V236" s="1">
        <f t="shared" si="67"/>
        <v>230</v>
      </c>
      <c r="W236" s="4">
        <f t="shared" si="60"/>
        <v>0.78822627420771596</v>
      </c>
      <c r="X236" s="4">
        <f t="shared" si="61"/>
        <v>2.1819249917839443</v>
      </c>
      <c r="Y236" s="4">
        <f t="shared" si="62"/>
        <v>0.61438684799429666</v>
      </c>
      <c r="Z236" s="4">
        <f t="shared" si="63"/>
        <v>-1.7604936224731773</v>
      </c>
      <c r="AA236" s="4">
        <f t="shared" si="64"/>
        <v>0.56806322387199515</v>
      </c>
      <c r="AB236" s="4">
        <f t="shared" si="65"/>
        <v>0.25446593103402648</v>
      </c>
      <c r="AC236" s="4">
        <f t="shared" si="66"/>
        <v>0.48749999999999999</v>
      </c>
    </row>
    <row r="237" spans="1:29">
      <c r="A237" s="1"/>
      <c r="B237" s="1"/>
      <c r="C237" s="1"/>
      <c r="D237" s="1"/>
      <c r="E237" s="1"/>
      <c r="F237" s="1">
        <v>140295.33333333334</v>
      </c>
      <c r="G237" s="1">
        <f t="shared" si="51"/>
        <v>118.1404539955482</v>
      </c>
      <c r="H237" s="1">
        <v>2.4700000000000002</v>
      </c>
      <c r="I237" s="1">
        <v>225138.5</v>
      </c>
      <c r="J237" s="1">
        <f t="shared" si="52"/>
        <v>1.1663736696409606</v>
      </c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>
        <f>AVERAGE(Q5:Q236)</f>
        <v>461.91706715437829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</sheetData>
  <phoneticPr fontId="1" type="noConversion"/>
  <pageMargins left="0.75" right="0.17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34"/>
  <sheetViews>
    <sheetView workbookViewId="0">
      <selection activeCell="B1" sqref="B1"/>
    </sheetView>
  </sheetViews>
  <sheetFormatPr defaultRowHeight="12.75"/>
  <cols>
    <col min="1" max="1" width="9.85546875" bestFit="1" customWidth="1"/>
    <col min="2" max="3" width="9.85546875" customWidth="1"/>
  </cols>
  <sheetData>
    <row r="1" spans="1:9">
      <c r="B1" s="7" t="s">
        <v>141</v>
      </c>
      <c r="C1" s="7"/>
      <c r="D1" s="7" t="s">
        <v>143</v>
      </c>
    </row>
    <row r="2" spans="1:9">
      <c r="A2" s="8" t="s">
        <v>28</v>
      </c>
      <c r="B2" t="str">
        <f>[1]!FAMEData("USHPI___F.Q", "1979Q1", "2011", 0, "QUARTERLY", "Down", "Heading", "Normal")</f>
        <v>USHPI___F.Q</v>
      </c>
      <c r="C2" s="7" t="s">
        <v>142</v>
      </c>
      <c r="D2" s="7" t="s">
        <v>29</v>
      </c>
      <c r="E2" t="s">
        <v>30</v>
      </c>
      <c r="F2" t="s">
        <v>31</v>
      </c>
      <c r="I2" s="7" t="s">
        <v>32</v>
      </c>
    </row>
    <row r="3" spans="1:9">
      <c r="A3" s="8">
        <v>28945</v>
      </c>
      <c r="B3">
        <v>91.39</v>
      </c>
      <c r="C3">
        <f>LN(B3)</f>
        <v>4.5151360632841104</v>
      </c>
      <c r="D3">
        <v>4.5187838337211197</v>
      </c>
      <c r="E3" t="str">
        <f>[1]!FAMEData("X12(diff(log(USHPI___F.Q)),ADD,""E"",2004Q4)", "1979Q1", "2011", 0, "QUARTERLY", "Down", "No Heading", "Normal")</f>
        <v/>
      </c>
      <c r="F3" t="str">
        <f>[1]!FAMEData("diff(log(USHPI___F.Q))", "1979Q1", "2011", 0, "QUARTERLY", "Down", "No Heading", "Normal")</f>
        <v/>
      </c>
      <c r="I3">
        <f>D3-LN(data!C133)</f>
        <v>0.65016949870999552</v>
      </c>
    </row>
    <row r="4" spans="1:9">
      <c r="A4" s="8">
        <v>29036</v>
      </c>
      <c r="B4">
        <v>94.36</v>
      </c>
      <c r="C4">
        <f t="shared" ref="C4:C67" si="0">LN(B4)</f>
        <v>4.547117254539474</v>
      </c>
      <c r="D4">
        <v>4.5445837454840001</v>
      </c>
      <c r="E4">
        <v>2.7756376602580599E-2</v>
      </c>
      <c r="F4">
        <v>3.1981191255363584E-2</v>
      </c>
      <c r="I4">
        <f>D4-LN(data!C134)</f>
        <v>0.6515804738931088</v>
      </c>
    </row>
    <row r="5" spans="1:9">
      <c r="A5" s="8">
        <v>29128</v>
      </c>
      <c r="B5">
        <v>96.37</v>
      </c>
      <c r="C5">
        <f t="shared" si="0"/>
        <v>4.5681949498631962</v>
      </c>
      <c r="D5">
        <v>4.5643055004723498</v>
      </c>
      <c r="E5">
        <v>2.01299515274511E-2</v>
      </c>
      <c r="F5">
        <v>2.1077695323722168E-2</v>
      </c>
      <c r="I5">
        <f>D5-LN(data!C135)</f>
        <v>0.64998513599552021</v>
      </c>
    </row>
    <row r="6" spans="1:9">
      <c r="A6" s="8">
        <v>29220</v>
      </c>
      <c r="B6">
        <v>98.37</v>
      </c>
      <c r="C6">
        <f t="shared" si="0"/>
        <v>4.5887358795246662</v>
      </c>
      <c r="D6">
        <v>4.5918509236512701</v>
      </c>
      <c r="E6">
        <v>2.6439733069834701E-2</v>
      </c>
      <c r="F6">
        <v>2.0540929661470031E-2</v>
      </c>
      <c r="I6">
        <f>D6-LN(data!C136)</f>
        <v>0.65773380075005816</v>
      </c>
    </row>
    <row r="7" spans="1:9">
      <c r="A7" s="8">
        <v>29311</v>
      </c>
      <c r="B7">
        <v>100</v>
      </c>
      <c r="C7">
        <f t="shared" si="0"/>
        <v>4.6051701859880918</v>
      </c>
      <c r="D7">
        <v>4.6083792885073098</v>
      </c>
      <c r="E7">
        <v>1.5422990303605E-2</v>
      </c>
      <c r="F7">
        <v>1.6434306463425585E-2</v>
      </c>
      <c r="I7">
        <f>D7-LN(data!C137)</f>
        <v>0.65339258364704822</v>
      </c>
    </row>
    <row r="8" spans="1:9">
      <c r="A8" s="8">
        <v>29402</v>
      </c>
      <c r="B8">
        <v>101.57</v>
      </c>
      <c r="C8">
        <f t="shared" si="0"/>
        <v>4.6207482159514095</v>
      </c>
      <c r="D8">
        <v>4.6180944546316898</v>
      </c>
      <c r="E8">
        <v>1.16287155826737E-2</v>
      </c>
      <c r="F8">
        <v>1.5578029963317697E-2</v>
      </c>
      <c r="I8">
        <f>D8-LN(data!C138)</f>
        <v>0.64123922120205679</v>
      </c>
    </row>
    <row r="9" spans="1:9">
      <c r="A9" s="8">
        <v>29494</v>
      </c>
      <c r="B9">
        <v>104.41</v>
      </c>
      <c r="C9">
        <f t="shared" si="0"/>
        <v>4.6483254563020191</v>
      </c>
      <c r="D9">
        <v>4.6448180870351603</v>
      </c>
      <c r="E9">
        <v>2.6955942529865801E-2</v>
      </c>
      <c r="F9">
        <v>2.75772403506096E-2</v>
      </c>
      <c r="I9">
        <f>D9-LN(data!C139)</f>
        <v>0.64551707349995358</v>
      </c>
    </row>
    <row r="10" spans="1:9">
      <c r="A10" s="8">
        <v>29586</v>
      </c>
      <c r="B10">
        <v>104.72</v>
      </c>
      <c r="C10">
        <f t="shared" si="0"/>
        <v>4.6512901216016447</v>
      </c>
      <c r="D10">
        <v>4.6546789253971399</v>
      </c>
      <c r="E10">
        <v>8.5284986698062806E-3</v>
      </c>
      <c r="F10">
        <v>2.9646652996255796E-3</v>
      </c>
      <c r="I10">
        <f>D10-LN(data!C140)</f>
        <v>0.62806018057130242</v>
      </c>
    </row>
    <row r="11" spans="1:9">
      <c r="A11" s="8">
        <v>29676</v>
      </c>
      <c r="B11">
        <v>105.48</v>
      </c>
      <c r="C11">
        <f t="shared" si="0"/>
        <v>4.6585213614850858</v>
      </c>
      <c r="D11">
        <v>4.6609020072027798</v>
      </c>
      <c r="E11">
        <v>5.75399612265099E-3</v>
      </c>
      <c r="F11">
        <v>7.2312398834410985E-3</v>
      </c>
      <c r="I11">
        <f>D11-LN(data!C141)</f>
        <v>0.60882145092205331</v>
      </c>
    </row>
    <row r="12" spans="1:9">
      <c r="A12" s="8">
        <v>29767</v>
      </c>
      <c r="B12">
        <v>107.48</v>
      </c>
      <c r="C12">
        <f t="shared" si="0"/>
        <v>4.6773047837472905</v>
      </c>
      <c r="D12">
        <v>4.6747269440143198</v>
      </c>
      <c r="E12">
        <v>1.5444419901753499E-2</v>
      </c>
      <c r="F12">
        <v>1.8783422262204752E-2</v>
      </c>
      <c r="I12">
        <f>D12-LN(data!C142)</f>
        <v>0.60402637770661727</v>
      </c>
    </row>
    <row r="13" spans="1:9">
      <c r="A13" s="8">
        <v>29859</v>
      </c>
      <c r="B13">
        <v>109.28</v>
      </c>
      <c r="C13">
        <f t="shared" si="0"/>
        <v>4.6939133958224799</v>
      </c>
      <c r="D13">
        <v>4.6909033733497099</v>
      </c>
      <c r="E13">
        <v>1.6233475003712701E-2</v>
      </c>
      <c r="F13">
        <v>1.6608612075189377E-2</v>
      </c>
      <c r="I13">
        <f>D13-LN(data!C143)</f>
        <v>0.60256011632345263</v>
      </c>
    </row>
    <row r="14" spans="1:9">
      <c r="A14" s="8">
        <v>29951</v>
      </c>
      <c r="B14">
        <v>109.13</v>
      </c>
      <c r="C14">
        <f t="shared" si="0"/>
        <v>4.6925398321249983</v>
      </c>
      <c r="D14">
        <v>4.69627291530219</v>
      </c>
      <c r="E14">
        <v>3.9451214876026399E-3</v>
      </c>
      <c r="F14">
        <v>-1.3735636974816501E-3</v>
      </c>
      <c r="I14">
        <f>D14-LN(data!C144)</f>
        <v>0.58985157185464043</v>
      </c>
    </row>
    <row r="15" spans="1:9">
      <c r="A15" s="8">
        <v>30041</v>
      </c>
      <c r="B15">
        <v>110.8</v>
      </c>
      <c r="C15">
        <f t="shared" si="0"/>
        <v>4.7077267743131834</v>
      </c>
      <c r="D15">
        <v>4.70915317552919</v>
      </c>
      <c r="E15">
        <v>1.30164579458075E-2</v>
      </c>
      <c r="F15">
        <v>1.5186942188185171E-2</v>
      </c>
      <c r="I15">
        <f>D15-LN(data!C145)</f>
        <v>0.58922209142961179</v>
      </c>
    </row>
    <row r="16" spans="1:9">
      <c r="A16" s="8">
        <v>30132</v>
      </c>
      <c r="B16">
        <v>112.03</v>
      </c>
      <c r="C16">
        <f t="shared" si="0"/>
        <v>4.7187666925706315</v>
      </c>
      <c r="D16">
        <v>4.7162880021145996</v>
      </c>
      <c r="E16">
        <v>8.3281986931028808E-3</v>
      </c>
      <c r="F16">
        <v>1.10399182574481E-2</v>
      </c>
      <c r="I16">
        <f>D16-LN(data!C146)</f>
        <v>0.58429447410774138</v>
      </c>
    </row>
    <row r="17" spans="1:9">
      <c r="A17" s="8">
        <v>30224</v>
      </c>
      <c r="B17">
        <v>111.01</v>
      </c>
      <c r="C17">
        <f t="shared" si="0"/>
        <v>4.7096202873445554</v>
      </c>
      <c r="D17">
        <v>4.7071875853712504</v>
      </c>
      <c r="E17">
        <v>-9.2342450100143803E-3</v>
      </c>
      <c r="F17">
        <v>-9.1464052260761264E-3</v>
      </c>
      <c r="I17">
        <f>D17-LN(data!C147)</f>
        <v>0.56116813491112794</v>
      </c>
    </row>
    <row r="18" spans="1:9">
      <c r="A18" s="8">
        <v>30316</v>
      </c>
      <c r="B18">
        <v>112.38</v>
      </c>
      <c r="C18">
        <f t="shared" si="0"/>
        <v>4.721885985684052</v>
      </c>
      <c r="D18">
        <v>4.7258626329370896</v>
      </c>
      <c r="E18">
        <v>1.74514838151737E-2</v>
      </c>
      <c r="F18">
        <v>1.2265698339496645E-2</v>
      </c>
      <c r="I18">
        <f>D18-LN(data!C148)</f>
        <v>0.56912246899001584</v>
      </c>
    </row>
    <row r="19" spans="1:9">
      <c r="A19" s="8">
        <v>30406</v>
      </c>
      <c r="B19">
        <v>114.42</v>
      </c>
      <c r="C19">
        <f t="shared" si="0"/>
        <v>4.7398758888403831</v>
      </c>
      <c r="D19">
        <v>4.7404130189059401</v>
      </c>
      <c r="E19">
        <v>1.50328410784361E-2</v>
      </c>
      <c r="F19">
        <v>1.7989903156331088E-2</v>
      </c>
      <c r="I19">
        <f>D19-LN(data!C149)</f>
        <v>0.57548573856195695</v>
      </c>
    </row>
    <row r="20" spans="1:9">
      <c r="A20" s="8">
        <v>30497</v>
      </c>
      <c r="B20">
        <v>115.58</v>
      </c>
      <c r="C20">
        <f t="shared" si="0"/>
        <v>4.7499629308896321</v>
      </c>
      <c r="D20">
        <v>4.7475088017481104</v>
      </c>
      <c r="E20">
        <v>7.8797175374027504E-3</v>
      </c>
      <c r="F20">
        <v>1.0087042049248929E-2</v>
      </c>
      <c r="I20">
        <f>D20-LN(data!C150)</f>
        <v>0.57538563145425847</v>
      </c>
    </row>
    <row r="21" spans="1:9">
      <c r="A21" s="8">
        <v>30589</v>
      </c>
      <c r="B21">
        <v>116.54</v>
      </c>
      <c r="C21">
        <f t="shared" si="0"/>
        <v>4.7582345617149278</v>
      </c>
      <c r="D21">
        <v>4.7565262529435701</v>
      </c>
      <c r="E21">
        <v>8.8093776220260003E-3</v>
      </c>
      <c r="F21">
        <v>8.2716308252956949E-3</v>
      </c>
      <c r="I21">
        <f>D21-LN(data!C151)</f>
        <v>0.5742166019928252</v>
      </c>
    </row>
    <row r="22" spans="1:9">
      <c r="A22" s="8">
        <v>30681</v>
      </c>
      <c r="B22">
        <v>117.21</v>
      </c>
      <c r="C22">
        <f t="shared" si="0"/>
        <v>4.7639671977350888</v>
      </c>
      <c r="D22">
        <v>4.7678439347500401</v>
      </c>
      <c r="E22">
        <v>1.03307035128415E-2</v>
      </c>
      <c r="F22">
        <v>5.7326360201610527E-3</v>
      </c>
      <c r="I22">
        <f>D22-LN(data!C152)</f>
        <v>0.57800739106871912</v>
      </c>
    </row>
    <row r="23" spans="1:9">
      <c r="A23" s="8">
        <v>30772</v>
      </c>
      <c r="B23">
        <v>118.94</v>
      </c>
      <c r="C23">
        <f t="shared" si="0"/>
        <v>4.7786191642784477</v>
      </c>
      <c r="D23">
        <v>4.7786227553860199</v>
      </c>
      <c r="E23">
        <v>1.1405425141330999E-2</v>
      </c>
      <c r="F23">
        <v>1.4651966543358874E-2</v>
      </c>
      <c r="I23">
        <f>D23-LN(data!C153)</f>
        <v>0.57636593596952324</v>
      </c>
    </row>
    <row r="24" spans="1:9">
      <c r="A24" s="8">
        <v>30863</v>
      </c>
      <c r="B24">
        <v>120.48</v>
      </c>
      <c r="C24">
        <f t="shared" si="0"/>
        <v>4.7914837640515833</v>
      </c>
      <c r="D24">
        <v>4.7891183917102698</v>
      </c>
      <c r="E24">
        <v>1.0916526984234501E-2</v>
      </c>
      <c r="F24">
        <v>1.2864599773135588E-2</v>
      </c>
      <c r="I24">
        <f>D24-LN(data!C154)</f>
        <v>0.57826568022827907</v>
      </c>
    </row>
    <row r="25" spans="1:9">
      <c r="A25" s="8">
        <v>30955</v>
      </c>
      <c r="B25">
        <v>121.67</v>
      </c>
      <c r="C25">
        <f t="shared" si="0"/>
        <v>4.8013124617993581</v>
      </c>
      <c r="D25">
        <v>4.8001469052243699</v>
      </c>
      <c r="E25">
        <v>1.0772946323658999E-2</v>
      </c>
      <c r="F25">
        <v>9.8286977477748394E-3</v>
      </c>
      <c r="I25">
        <f>D25-LN(data!C155)</f>
        <v>0.58133061549142973</v>
      </c>
    </row>
    <row r="26" spans="1:9">
      <c r="A26" s="8">
        <v>31047</v>
      </c>
      <c r="B26">
        <v>122.68</v>
      </c>
      <c r="C26">
        <f t="shared" si="0"/>
        <v>4.8095793392460511</v>
      </c>
      <c r="D26">
        <v>4.8130461932042499</v>
      </c>
      <c r="E26">
        <v>1.23332563639936E-2</v>
      </c>
      <c r="F26">
        <v>8.2668774466929662E-3</v>
      </c>
      <c r="I26">
        <f>D26-LN(data!C156)</f>
        <v>0.58789269087073581</v>
      </c>
    </row>
    <row r="27" spans="1:9">
      <c r="A27" s="8">
        <v>31137</v>
      </c>
      <c r="B27">
        <v>124.34</v>
      </c>
      <c r="C27">
        <f t="shared" si="0"/>
        <v>4.8230197488411912</v>
      </c>
      <c r="D27">
        <v>4.8229227437592197</v>
      </c>
      <c r="E27">
        <v>1.03741371452543E-2</v>
      </c>
      <c r="F27">
        <v>1.3440409595140146E-2</v>
      </c>
      <c r="I27">
        <f>D27-LN(data!C157)</f>
        <v>0.58657238168254811</v>
      </c>
    </row>
    <row r="28" spans="1:9">
      <c r="A28" s="8">
        <v>31228</v>
      </c>
      <c r="B28">
        <v>126.23</v>
      </c>
      <c r="C28">
        <f t="shared" si="0"/>
        <v>4.8381056397647706</v>
      </c>
      <c r="D28">
        <v>4.8359455960909301</v>
      </c>
      <c r="E28">
        <v>1.31782017181037E-2</v>
      </c>
      <c r="F28">
        <v>1.508589092357937E-2</v>
      </c>
      <c r="I28">
        <f>D28-LN(data!C158)</f>
        <v>0.59389967772147845</v>
      </c>
    </row>
    <row r="29" spans="1:9">
      <c r="A29" s="8">
        <v>31320</v>
      </c>
      <c r="B29">
        <v>128.25</v>
      </c>
      <c r="C29">
        <f t="shared" si="0"/>
        <v>4.8539814840508786</v>
      </c>
      <c r="D29">
        <v>4.8530528678889899</v>
      </c>
      <c r="E29">
        <v>1.6902024619413699E-2</v>
      </c>
      <c r="F29">
        <v>1.5875844286107998E-2</v>
      </c>
      <c r="I29">
        <f>D29-LN(data!C159)</f>
        <v>0.6068745936519937</v>
      </c>
    </row>
    <row r="30" spans="1:9">
      <c r="A30" s="8">
        <v>31412</v>
      </c>
      <c r="B30">
        <v>129.66</v>
      </c>
      <c r="C30">
        <f t="shared" si="0"/>
        <v>4.8649156397468492</v>
      </c>
      <c r="D30">
        <v>4.8677612839210598</v>
      </c>
      <c r="E30">
        <v>1.44582691843116E-2</v>
      </c>
      <c r="F30">
        <v>1.093415569597056E-2</v>
      </c>
      <c r="I30">
        <f>D30-LN(data!C160)</f>
        <v>0.6151459696092374</v>
      </c>
    </row>
    <row r="31" spans="1:9">
      <c r="A31" s="8">
        <v>31502</v>
      </c>
      <c r="B31">
        <v>132.12</v>
      </c>
      <c r="C31">
        <f t="shared" si="0"/>
        <v>4.8837106005225888</v>
      </c>
      <c r="D31">
        <v>4.8838591633197597</v>
      </c>
      <c r="E31">
        <v>1.6454193907486502E-2</v>
      </c>
      <c r="F31">
        <v>1.8794960775739611E-2</v>
      </c>
      <c r="I31">
        <f>D31-LN(data!C161)</f>
        <v>0.62609274602656217</v>
      </c>
    </row>
    <row r="32" spans="1:9">
      <c r="A32" s="8">
        <v>31593</v>
      </c>
      <c r="B32">
        <v>134.87</v>
      </c>
      <c r="C32">
        <f t="shared" si="0"/>
        <v>4.904311351528766</v>
      </c>
      <c r="D32">
        <v>4.9026159208142799</v>
      </c>
      <c r="E32">
        <v>1.8733444401981401E-2</v>
      </c>
      <c r="F32">
        <v>2.0600751006177198E-2</v>
      </c>
      <c r="I32">
        <f>D32-LN(data!C162)</f>
        <v>0.63972479848118891</v>
      </c>
    </row>
    <row r="33" spans="1:9">
      <c r="A33" s="8">
        <v>31685</v>
      </c>
      <c r="B33">
        <v>136.91</v>
      </c>
      <c r="C33">
        <f t="shared" si="0"/>
        <v>4.9193237756456645</v>
      </c>
      <c r="D33">
        <v>4.91808236936469</v>
      </c>
      <c r="E33">
        <v>1.52815628050385E-2</v>
      </c>
      <c r="F33">
        <v>1.5012424116898515E-2</v>
      </c>
      <c r="I33">
        <f>D33-LN(data!C163)</f>
        <v>0.64942042064582672</v>
      </c>
    </row>
    <row r="34" spans="1:9">
      <c r="A34" s="8">
        <v>31777</v>
      </c>
      <c r="B34">
        <v>139.02000000000001</v>
      </c>
      <c r="C34">
        <f t="shared" si="0"/>
        <v>4.9346178076723399</v>
      </c>
      <c r="D34">
        <v>4.9370222987895804</v>
      </c>
      <c r="E34">
        <v>1.895230017512E-2</v>
      </c>
      <c r="F34">
        <v>1.5294032026675453E-2</v>
      </c>
      <c r="I34">
        <f>D34-LN(data!C164)</f>
        <v>0.6618433962430128</v>
      </c>
    </row>
    <row r="35" spans="1:9">
      <c r="A35" s="8">
        <v>31867</v>
      </c>
      <c r="B35">
        <v>141.75</v>
      </c>
      <c r="C35">
        <f t="shared" si="0"/>
        <v>4.9540649426078618</v>
      </c>
      <c r="D35">
        <v>4.9545504441464496</v>
      </c>
      <c r="E35">
        <v>1.7730015587474699E-2</v>
      </c>
      <c r="F35">
        <v>1.9447134935521859E-2</v>
      </c>
      <c r="I35">
        <f>D35-LN(data!C165)</f>
        <v>0.67114320870866973</v>
      </c>
    </row>
    <row r="36" spans="1:9">
      <c r="A36" s="8">
        <v>31958</v>
      </c>
      <c r="B36">
        <v>143.97</v>
      </c>
      <c r="C36">
        <f t="shared" si="0"/>
        <v>4.969604944538264</v>
      </c>
      <c r="D36">
        <v>4.9683299387406397</v>
      </c>
      <c r="E36">
        <v>1.37067784487989E-2</v>
      </c>
      <c r="F36">
        <v>1.554000193040217E-2</v>
      </c>
      <c r="I36">
        <f>D36-LN(data!C166)</f>
        <v>0.6794882437944505</v>
      </c>
    </row>
    <row r="37" spans="1:9">
      <c r="A37" s="8">
        <v>32050</v>
      </c>
      <c r="B37">
        <v>145.56</v>
      </c>
      <c r="C37">
        <f t="shared" si="0"/>
        <v>4.9805883727439593</v>
      </c>
      <c r="D37">
        <v>4.9790155624845003</v>
      </c>
      <c r="E37">
        <v>1.0497723422108E-2</v>
      </c>
      <c r="F37">
        <v>1.0983428205695311E-2</v>
      </c>
      <c r="I37">
        <f>D37-LN(data!C167)</f>
        <v>0.68275108539981666</v>
      </c>
    </row>
    <row r="38" spans="1:9">
      <c r="A38" s="8">
        <v>32142</v>
      </c>
      <c r="B38">
        <v>146.49</v>
      </c>
      <c r="C38">
        <f t="shared" si="0"/>
        <v>4.9869571667416785</v>
      </c>
      <c r="D38">
        <v>4.9890281361267101</v>
      </c>
      <c r="E38">
        <v>1.01078920881268E-2</v>
      </c>
      <c r="F38">
        <v>6.3687939977192798E-3</v>
      </c>
      <c r="I38">
        <f>D38-LN(data!C168)</f>
        <v>0.68553077161755027</v>
      </c>
    </row>
    <row r="39" spans="1:9">
      <c r="A39" s="8">
        <v>32233</v>
      </c>
      <c r="B39">
        <v>148.77000000000001</v>
      </c>
      <c r="C39">
        <f t="shared" si="0"/>
        <v>5.0024014891691522</v>
      </c>
      <c r="D39">
        <v>5.0029964036225403</v>
      </c>
      <c r="E39">
        <v>1.4149745032967001E-2</v>
      </c>
      <c r="F39">
        <v>1.5444322427473622E-2</v>
      </c>
      <c r="I39">
        <f>D39-LN(data!C169)</f>
        <v>0.69103017433292369</v>
      </c>
    </row>
    <row r="40" spans="1:9">
      <c r="A40" s="8">
        <v>32324</v>
      </c>
      <c r="B40">
        <v>151.75</v>
      </c>
      <c r="C40">
        <f t="shared" si="0"/>
        <v>5.0222344299396076</v>
      </c>
      <c r="D40">
        <v>5.0215282783108899</v>
      </c>
      <c r="E40">
        <v>1.84640435853821E-2</v>
      </c>
      <c r="F40">
        <v>1.9832940770455387E-2</v>
      </c>
      <c r="I40">
        <f>D40-LN(data!C170)</f>
        <v>0.7000481435050423</v>
      </c>
    </row>
    <row r="41" spans="1:9">
      <c r="A41" s="8">
        <v>32416</v>
      </c>
      <c r="B41">
        <v>153.32</v>
      </c>
      <c r="C41">
        <f t="shared" si="0"/>
        <v>5.032527240512354</v>
      </c>
      <c r="D41">
        <v>5.0306517003306501</v>
      </c>
      <c r="E41">
        <v>8.8730464781079099E-3</v>
      </c>
      <c r="F41">
        <v>1.0292810572746447E-2</v>
      </c>
      <c r="I41">
        <f>D41-LN(data!C171)</f>
        <v>0.69806481576146773</v>
      </c>
    </row>
    <row r="42" spans="1:9">
      <c r="A42" s="8">
        <v>32508</v>
      </c>
      <c r="B42">
        <v>154.76</v>
      </c>
      <c r="C42">
        <f t="shared" si="0"/>
        <v>5.0418755298323124</v>
      </c>
      <c r="D42">
        <v>5.0436389724009301</v>
      </c>
      <c r="E42">
        <v>1.31287521247928E-2</v>
      </c>
      <c r="F42">
        <v>9.3482893199583472E-3</v>
      </c>
      <c r="I42">
        <f>D42-LN(data!C172)</f>
        <v>0.7035808225495499</v>
      </c>
    </row>
    <row r="43" spans="1:9">
      <c r="A43" s="8">
        <v>32598</v>
      </c>
      <c r="B43">
        <v>156.56</v>
      </c>
      <c r="C43">
        <f t="shared" si="0"/>
        <v>5.0534393230878205</v>
      </c>
      <c r="D43">
        <v>5.0540114164808401</v>
      </c>
      <c r="E43">
        <v>1.0495991402094999E-2</v>
      </c>
      <c r="F43">
        <v>1.1563793255508159E-2</v>
      </c>
      <c r="I43">
        <f>D43-LN(data!C173)</f>
        <v>0.70270175446901906</v>
      </c>
    </row>
    <row r="44" spans="1:9">
      <c r="A44" s="8">
        <v>32689</v>
      </c>
      <c r="B44">
        <v>158.71</v>
      </c>
      <c r="C44">
        <f t="shared" si="0"/>
        <v>5.067078637519467</v>
      </c>
      <c r="D44">
        <v>5.0669077262311299</v>
      </c>
      <c r="E44">
        <v>1.30164104792659E-2</v>
      </c>
      <c r="F44">
        <v>1.3639314431646454E-2</v>
      </c>
      <c r="I44">
        <f>D44-LN(data!C174)</f>
        <v>0.70605365679004972</v>
      </c>
    </row>
    <row r="45" spans="1:9">
      <c r="A45" s="8">
        <v>32781</v>
      </c>
      <c r="B45">
        <v>162.07</v>
      </c>
      <c r="C45">
        <f t="shared" si="0"/>
        <v>5.0880283406700277</v>
      </c>
      <c r="D45">
        <v>5.0860748593765797</v>
      </c>
      <c r="E45">
        <v>1.8705693830587001E-2</v>
      </c>
      <c r="F45">
        <v>2.0949703150560772E-2</v>
      </c>
      <c r="I45">
        <f>D45-LN(data!C175)</f>
        <v>0.71815982664734701</v>
      </c>
    </row>
    <row r="46" spans="1:9">
      <c r="A46" s="8">
        <v>32873</v>
      </c>
      <c r="B46">
        <v>163.4</v>
      </c>
      <c r="C46">
        <f t="shared" si="0"/>
        <v>5.0962011824259026</v>
      </c>
      <c r="D46">
        <v>5.09749976870404</v>
      </c>
      <c r="E46">
        <v>1.1635712571523699E-2</v>
      </c>
      <c r="F46">
        <v>8.172841755874849E-3</v>
      </c>
      <c r="I46">
        <f>D46-LN(data!C176)</f>
        <v>0.72268658854846013</v>
      </c>
    </row>
    <row r="47" spans="1:9">
      <c r="A47" s="8">
        <v>32963</v>
      </c>
      <c r="B47">
        <v>164.33</v>
      </c>
      <c r="C47">
        <f t="shared" si="0"/>
        <v>5.1018766011931991</v>
      </c>
      <c r="D47">
        <v>5.1024769643106502</v>
      </c>
      <c r="E47">
        <v>5.0401588425484601E-3</v>
      </c>
      <c r="F47">
        <v>5.6754187672964918E-3</v>
      </c>
      <c r="I47">
        <f>D47-LN(data!C177)</f>
        <v>0.71577378175286643</v>
      </c>
    </row>
    <row r="48" spans="1:9">
      <c r="A48" s="8">
        <v>33054</v>
      </c>
      <c r="B48">
        <v>164.99</v>
      </c>
      <c r="C48">
        <f t="shared" si="0"/>
        <v>5.1058848660033531</v>
      </c>
      <c r="D48">
        <v>5.1061339738050497</v>
      </c>
      <c r="E48">
        <v>3.9952808884189499E-3</v>
      </c>
      <c r="F48">
        <v>4.0082648101540386E-3</v>
      </c>
      <c r="I48">
        <f>D48-LN(data!C178)</f>
        <v>0.70785266505067401</v>
      </c>
    </row>
    <row r="49" spans="1:9">
      <c r="A49" s="8">
        <v>33146</v>
      </c>
      <c r="B49">
        <v>165.98</v>
      </c>
      <c r="C49">
        <f t="shared" si="0"/>
        <v>5.111867299170302</v>
      </c>
      <c r="D49">
        <v>5.1100062685095704</v>
      </c>
      <c r="E49">
        <v>3.1836742657983001E-3</v>
      </c>
      <c r="F49">
        <v>5.9824331669489084E-3</v>
      </c>
      <c r="I49">
        <f>D49-LN(data!C179)</f>
        <v>0.7029090439072645</v>
      </c>
    </row>
    <row r="50" spans="1:9">
      <c r="A50" s="8">
        <v>33238</v>
      </c>
      <c r="B50">
        <v>165.35</v>
      </c>
      <c r="C50">
        <f t="shared" si="0"/>
        <v>5.1080644394278014</v>
      </c>
      <c r="D50">
        <v>5.10884277049845</v>
      </c>
      <c r="E50">
        <v>-8.8774275773805401E-4</v>
      </c>
      <c r="F50">
        <v>-3.8028597425006083E-3</v>
      </c>
      <c r="I50">
        <f>D50-LN(data!C180)</f>
        <v>0.69427634425678697</v>
      </c>
    </row>
    <row r="51" spans="1:9">
      <c r="A51" s="8">
        <v>33328</v>
      </c>
      <c r="B51">
        <v>166.74</v>
      </c>
      <c r="C51">
        <f t="shared" si="0"/>
        <v>5.1164357129824678</v>
      </c>
      <c r="D51">
        <v>5.1171433478349204</v>
      </c>
      <c r="E51">
        <v>8.3218974554979692E-3</v>
      </c>
      <c r="F51">
        <v>8.3712735546663808E-3</v>
      </c>
      <c r="I51">
        <f>D51-LN(data!C181)</f>
        <v>0.69078887131153888</v>
      </c>
    </row>
    <row r="52" spans="1:9">
      <c r="A52" s="8">
        <v>33419</v>
      </c>
      <c r="B52">
        <v>167.85</v>
      </c>
      <c r="C52">
        <f t="shared" si="0"/>
        <v>5.1230707234260437</v>
      </c>
      <c r="D52">
        <v>5.1234803489100296</v>
      </c>
      <c r="E52">
        <v>6.8664636538337803E-3</v>
      </c>
      <c r="F52">
        <v>6.6350104435759505E-3</v>
      </c>
      <c r="I52">
        <f>D52-LN(data!C182)</f>
        <v>0.69070119103898442</v>
      </c>
    </row>
    <row r="53" spans="1:9">
      <c r="A53" s="8">
        <v>33511</v>
      </c>
      <c r="B53">
        <v>168.14</v>
      </c>
      <c r="C53">
        <f t="shared" si="0"/>
        <v>5.1247969657071506</v>
      </c>
      <c r="D53">
        <v>5.1231048117602702</v>
      </c>
      <c r="E53">
        <v>-1.25556824159916E-3</v>
      </c>
      <c r="F53">
        <v>1.726242281106849E-3</v>
      </c>
      <c r="I53">
        <f>D53-LN(data!C183)</f>
        <v>0.68325748260268782</v>
      </c>
    </row>
    <row r="54" spans="1:9">
      <c r="A54" s="8">
        <v>33603</v>
      </c>
      <c r="B54">
        <v>170.51</v>
      </c>
      <c r="C54">
        <f t="shared" si="0"/>
        <v>5.1387939460300602</v>
      </c>
      <c r="D54">
        <v>5.1392346591320699</v>
      </c>
      <c r="E54">
        <v>1.6373476580369299E-2</v>
      </c>
      <c r="F54">
        <v>1.3996980322909636E-2</v>
      </c>
      <c r="I54">
        <f>D54-LN(data!C184)</f>
        <v>0.69416280524113905</v>
      </c>
    </row>
    <row r="55" spans="1:9">
      <c r="A55" s="8">
        <v>33694</v>
      </c>
      <c r="B55">
        <v>171.82</v>
      </c>
      <c r="C55">
        <f t="shared" si="0"/>
        <v>5.1464474172099104</v>
      </c>
      <c r="D55">
        <v>5.1473090548531601</v>
      </c>
      <c r="E55">
        <v>8.2473479532066303E-3</v>
      </c>
      <c r="F55">
        <v>7.6534711798501576E-3</v>
      </c>
      <c r="I55">
        <f>D55-LN(data!C185)</f>
        <v>0.69621121842688893</v>
      </c>
    </row>
    <row r="56" spans="1:9">
      <c r="A56" s="8">
        <v>33785</v>
      </c>
      <c r="B56">
        <v>171.79</v>
      </c>
      <c r="C56">
        <f t="shared" si="0"/>
        <v>5.1462728006383545</v>
      </c>
      <c r="D56">
        <v>5.1465630164066596</v>
      </c>
      <c r="E56">
        <v>-2.5832251164628698E-4</v>
      </c>
      <c r="F56">
        <v>-1.7461657155593002E-4</v>
      </c>
      <c r="I56">
        <f>D56-LN(data!C186)</f>
        <v>0.69000885474735174</v>
      </c>
    </row>
    <row r="57" spans="1:9">
      <c r="A57" s="8">
        <v>33877</v>
      </c>
      <c r="B57">
        <v>173.74</v>
      </c>
      <c r="C57">
        <f t="shared" si="0"/>
        <v>5.1575599288317742</v>
      </c>
      <c r="D57">
        <v>5.1561111177328796</v>
      </c>
      <c r="E57">
        <v>8.6674836963120602E-3</v>
      </c>
      <c r="F57">
        <v>1.1287128193419704E-2</v>
      </c>
      <c r="I57">
        <f>D57-LN(data!C187)</f>
        <v>0.69504227571904487</v>
      </c>
    </row>
    <row r="58" spans="1:9">
      <c r="A58" s="8">
        <v>33969</v>
      </c>
      <c r="B58">
        <v>174.63</v>
      </c>
      <c r="C58">
        <f t="shared" si="0"/>
        <v>5.1626694499517534</v>
      </c>
      <c r="D58">
        <v>5.1629838585503496</v>
      </c>
      <c r="E58">
        <v>6.94068372784532E-3</v>
      </c>
      <c r="F58">
        <v>5.109521119979199E-3</v>
      </c>
      <c r="I58">
        <f>D58-LN(data!C188)</f>
        <v>0.69674246210564572</v>
      </c>
    </row>
    <row r="59" spans="1:9">
      <c r="A59" s="8">
        <v>34059</v>
      </c>
      <c r="B59">
        <v>174.69</v>
      </c>
      <c r="C59">
        <f t="shared" si="0"/>
        <v>5.1630129745171383</v>
      </c>
      <c r="D59">
        <v>5.1638291214762599</v>
      </c>
      <c r="E59">
        <v>1.3047663280785599E-3</v>
      </c>
      <c r="F59">
        <v>3.4352456538488951E-4</v>
      </c>
      <c r="I59">
        <f>D59-LN(data!C189)</f>
        <v>0.68982740772351114</v>
      </c>
    </row>
    <row r="60" spans="1:9">
      <c r="A60" s="8">
        <v>34150</v>
      </c>
      <c r="B60">
        <v>176.35</v>
      </c>
      <c r="C60">
        <f t="shared" si="0"/>
        <v>5.1724706566820613</v>
      </c>
      <c r="D60">
        <v>5.1726478854384901</v>
      </c>
      <c r="E60">
        <v>9.1703179000199794E-3</v>
      </c>
      <c r="F60">
        <v>9.4576821649230425E-3</v>
      </c>
      <c r="I60">
        <f>D60-LN(data!C190)</f>
        <v>0.69315430753840079</v>
      </c>
    </row>
    <row r="61" spans="1:9">
      <c r="A61" s="8">
        <v>34242</v>
      </c>
      <c r="B61">
        <v>177.78</v>
      </c>
      <c r="C61">
        <f t="shared" si="0"/>
        <v>5.1805468308135287</v>
      </c>
      <c r="D61">
        <v>5.1793620561323896</v>
      </c>
      <c r="E61">
        <v>5.84603411708195E-3</v>
      </c>
      <c r="F61">
        <v>8.0761741314674396E-3</v>
      </c>
      <c r="I61">
        <f>D61-LN(data!C191)</f>
        <v>0.69556885631089838</v>
      </c>
    </row>
    <row r="62" spans="1:9">
      <c r="A62" s="8">
        <v>34334</v>
      </c>
      <c r="B62">
        <v>179.24</v>
      </c>
      <c r="C62">
        <f t="shared" si="0"/>
        <v>5.1887256899179421</v>
      </c>
      <c r="D62">
        <v>5.1889508990820801</v>
      </c>
      <c r="E62">
        <v>9.4992030165433599E-3</v>
      </c>
      <c r="F62">
        <v>8.1788591044134051E-3</v>
      </c>
      <c r="I62">
        <f>D62-LN(data!C192)</f>
        <v>0.69988765418197563</v>
      </c>
    </row>
    <row r="63" spans="1:9">
      <c r="A63" s="8">
        <v>34424</v>
      </c>
      <c r="B63">
        <v>180.39</v>
      </c>
      <c r="C63">
        <f t="shared" si="0"/>
        <v>5.1951211737195866</v>
      </c>
      <c r="D63">
        <v>5.1958510911631199</v>
      </c>
      <c r="E63">
        <v>7.6898855931729496E-3</v>
      </c>
      <c r="F63">
        <v>6.3954838016444526E-3</v>
      </c>
      <c r="I63">
        <f>D63-LN(data!C193)</f>
        <v>0.70074133704534969</v>
      </c>
    </row>
    <row r="64" spans="1:9">
      <c r="A64" s="8">
        <v>34515</v>
      </c>
      <c r="B64">
        <v>181.46</v>
      </c>
      <c r="C64">
        <f t="shared" si="0"/>
        <v>5.2010352437414831</v>
      </c>
      <c r="D64">
        <v>5.20115782573406</v>
      </c>
      <c r="E64">
        <v>5.3650706439261403E-3</v>
      </c>
      <c r="F64">
        <v>5.9140700218964781E-3</v>
      </c>
      <c r="I64">
        <f>D64-LN(data!C194)</f>
        <v>0.70185939717671353</v>
      </c>
    </row>
    <row r="65" spans="1:9">
      <c r="A65" s="8">
        <v>34607</v>
      </c>
      <c r="B65">
        <v>182.19</v>
      </c>
      <c r="C65">
        <f t="shared" si="0"/>
        <v>5.205050098577594</v>
      </c>
      <c r="D65">
        <v>5.20410739532847</v>
      </c>
      <c r="E65">
        <v>2.2563163120067399E-3</v>
      </c>
      <c r="F65">
        <v>4.0148548361109704E-3</v>
      </c>
      <c r="I65">
        <f>D65-LN(data!C195)</f>
        <v>0.69842610784112136</v>
      </c>
    </row>
    <row r="66" spans="1:9">
      <c r="A66" s="8">
        <v>34699</v>
      </c>
      <c r="B66">
        <v>181.98</v>
      </c>
      <c r="C66">
        <f t="shared" si="0"/>
        <v>5.2038967909285443</v>
      </c>
      <c r="D66">
        <v>5.2041393577776001</v>
      </c>
      <c r="E66">
        <v>-2.0272659296494101E-4</v>
      </c>
      <c r="F66">
        <v>-1.1533076490497507E-3</v>
      </c>
      <c r="I66">
        <f>D66-LN(data!C196)</f>
        <v>0.69380746295079465</v>
      </c>
    </row>
    <row r="67" spans="1:9">
      <c r="A67" s="8">
        <v>34789</v>
      </c>
      <c r="B67">
        <v>182.66</v>
      </c>
      <c r="C67">
        <f t="shared" si="0"/>
        <v>5.2076265012635332</v>
      </c>
      <c r="D67">
        <v>5.2079587424269098</v>
      </c>
      <c r="E67">
        <v>4.7997756262437496E-3</v>
      </c>
      <c r="F67">
        <v>3.7297103349889227E-3</v>
      </c>
      <c r="I67">
        <f>D67-LN(data!C197)</f>
        <v>0.69129195503022167</v>
      </c>
    </row>
    <row r="68" spans="1:9">
      <c r="A68" s="8">
        <v>34880</v>
      </c>
      <c r="B68">
        <v>185.77</v>
      </c>
      <c r="C68">
        <f t="shared" ref="C68:C131" si="1">LN(B68)</f>
        <v>5.2245093494033128</v>
      </c>
      <c r="D68">
        <v>5.2248343504096004</v>
      </c>
      <c r="E68">
        <v>1.6697320918031201E-2</v>
      </c>
      <c r="F68">
        <v>1.6882848139779583E-2</v>
      </c>
      <c r="I68">
        <f>D68-LN(data!C198)</f>
        <v>0.7045795577022762</v>
      </c>
    </row>
    <row r="69" spans="1:9">
      <c r="A69" s="8">
        <v>34972</v>
      </c>
      <c r="B69">
        <v>188.65</v>
      </c>
      <c r="C69">
        <f t="shared" si="1"/>
        <v>5.2398934464103197</v>
      </c>
      <c r="D69">
        <v>5.2391035637621304</v>
      </c>
      <c r="E69">
        <v>1.37725806467674E-2</v>
      </c>
      <c r="F69">
        <v>1.5384097007006936E-2</v>
      </c>
      <c r="I69">
        <f>D69-LN(data!C199)</f>
        <v>0.71417860595346916</v>
      </c>
    </row>
    <row r="70" spans="1:9">
      <c r="A70" s="8">
        <v>35064</v>
      </c>
      <c r="B70">
        <v>190.19</v>
      </c>
      <c r="C70">
        <f t="shared" si="1"/>
        <v>5.2480235724935698</v>
      </c>
      <c r="D70">
        <v>5.2483158355097697</v>
      </c>
      <c r="E70">
        <v>8.9274582004068605E-3</v>
      </c>
      <c r="F70">
        <v>8.1301260832500333E-3</v>
      </c>
      <c r="I70">
        <f>D70-LN(data!C200)</f>
        <v>0.71859143923130198</v>
      </c>
    </row>
    <row r="71" spans="1:9">
      <c r="A71" s="8">
        <v>35155</v>
      </c>
      <c r="B71">
        <v>192.43</v>
      </c>
      <c r="C71">
        <f t="shared" si="1"/>
        <v>5.2597324512324679</v>
      </c>
      <c r="D71">
        <v>5.2596802626378096</v>
      </c>
      <c r="E71">
        <v>1.23540424188637E-2</v>
      </c>
      <c r="F71">
        <v>1.1708878738898143E-2</v>
      </c>
      <c r="I71">
        <f>D71-LN(data!C201)</f>
        <v>0.72356009262652776</v>
      </c>
    </row>
    <row r="72" spans="1:9">
      <c r="A72" s="8">
        <v>35246</v>
      </c>
      <c r="B72">
        <v>192.58</v>
      </c>
      <c r="C72">
        <f t="shared" si="1"/>
        <v>5.2605116518121378</v>
      </c>
      <c r="D72">
        <v>5.2609940053368698</v>
      </c>
      <c r="E72">
        <v>9.4918306297794104E-4</v>
      </c>
      <c r="F72">
        <v>7.7920057966984757E-4</v>
      </c>
      <c r="I72">
        <f>D72-LN(data!C202)</f>
        <v>0.7213334785549792</v>
      </c>
    </row>
    <row r="73" spans="1:9">
      <c r="A73" s="8">
        <v>35338</v>
      </c>
      <c r="B73">
        <v>193.33</v>
      </c>
      <c r="C73">
        <f t="shared" si="1"/>
        <v>5.264398573344411</v>
      </c>
      <c r="D73">
        <v>5.2637995909404598</v>
      </c>
      <c r="E73">
        <v>2.5264200588331798E-3</v>
      </c>
      <c r="F73">
        <v>3.8869215322732131E-3</v>
      </c>
      <c r="I73">
        <f>D73-LN(data!C203)</f>
        <v>0.72102622117807869</v>
      </c>
    </row>
    <row r="74" spans="1:9">
      <c r="A74" s="8">
        <v>35430</v>
      </c>
      <c r="B74">
        <v>194.92</v>
      </c>
      <c r="C74">
        <f t="shared" si="1"/>
        <v>5.2725892179753053</v>
      </c>
      <c r="D74">
        <v>5.2729930970630701</v>
      </c>
      <c r="E74">
        <v>9.0038473584754305E-3</v>
      </c>
      <c r="F74">
        <v>8.1906446308943615E-3</v>
      </c>
      <c r="I74">
        <f>D74-LN(data!C204)</f>
        <v>0.72492250311555129</v>
      </c>
    </row>
    <row r="75" spans="1:9">
      <c r="A75" s="8">
        <v>35520</v>
      </c>
      <c r="B75">
        <v>196.61</v>
      </c>
      <c r="C75">
        <f t="shared" si="1"/>
        <v>5.2812220711193998</v>
      </c>
      <c r="D75">
        <v>5.2806467991810697</v>
      </c>
      <c r="E75">
        <v>8.3702466545849206E-3</v>
      </c>
      <c r="F75">
        <v>8.6328531440944545E-3</v>
      </c>
      <c r="I75">
        <f>D75-LN(data!C205)</f>
        <v>0.72620164801795006</v>
      </c>
    </row>
    <row r="76" spans="1:9">
      <c r="A76" s="8">
        <v>35611</v>
      </c>
      <c r="B76">
        <v>198.16</v>
      </c>
      <c r="C76">
        <f t="shared" si="1"/>
        <v>5.2890747851811044</v>
      </c>
      <c r="D76">
        <v>5.2897630281266403</v>
      </c>
      <c r="E76">
        <v>8.7999613160933098E-3</v>
      </c>
      <c r="F76">
        <v>7.8527140617046243E-3</v>
      </c>
      <c r="I76">
        <f>D76-LN(data!C206)</f>
        <v>0.73372006310524185</v>
      </c>
    </row>
    <row r="77" spans="1:9">
      <c r="A77" s="8">
        <v>35703</v>
      </c>
      <c r="B77">
        <v>200.97</v>
      </c>
      <c r="C77">
        <f t="shared" si="1"/>
        <v>5.303155643188286</v>
      </c>
      <c r="D77">
        <v>5.3027943870535896</v>
      </c>
      <c r="E77">
        <v>1.27745732066673E-2</v>
      </c>
      <c r="F77">
        <v>1.4080858007181618E-2</v>
      </c>
      <c r="I77">
        <f>D77-LN(data!C207)</f>
        <v>0.74331218198491467</v>
      </c>
    </row>
    <row r="78" spans="1:9">
      <c r="A78" s="8">
        <v>35795</v>
      </c>
      <c r="B78">
        <v>203.65</v>
      </c>
      <c r="C78">
        <f t="shared" si="1"/>
        <v>5.316402834094422</v>
      </c>
      <c r="D78">
        <v>5.3167388621654297</v>
      </c>
      <c r="E78">
        <v>1.41146980698013E-2</v>
      </c>
      <c r="F78">
        <v>1.3247190906136019E-2</v>
      </c>
      <c r="I78">
        <f>D78-LN(data!C208)</f>
        <v>0.75399612541729244</v>
      </c>
    </row>
    <row r="79" spans="1:9">
      <c r="A79" s="8">
        <v>35885</v>
      </c>
      <c r="B79">
        <v>206.79</v>
      </c>
      <c r="C79">
        <f t="shared" si="1"/>
        <v>5.3317037855656704</v>
      </c>
      <c r="D79">
        <v>5.33094826311555</v>
      </c>
      <c r="E79">
        <v>1.4403290084030899E-2</v>
      </c>
      <c r="F79">
        <v>1.5300951471248325E-2</v>
      </c>
      <c r="I79">
        <f>D79-LN(data!C209)</f>
        <v>0.76567341779071452</v>
      </c>
    </row>
    <row r="80" spans="1:9">
      <c r="A80" s="8">
        <v>35976</v>
      </c>
      <c r="B80">
        <v>208.58</v>
      </c>
      <c r="C80">
        <f t="shared" si="1"/>
        <v>5.3403226606930669</v>
      </c>
      <c r="D80">
        <v>5.3410254766932299</v>
      </c>
      <c r="E80">
        <v>9.8930517759415592E-3</v>
      </c>
      <c r="F80">
        <v>8.6188751273965636E-3</v>
      </c>
      <c r="I80">
        <f>D80-LN(data!C210)</f>
        <v>0.7740868931896987</v>
      </c>
    </row>
    <row r="81" spans="1:9">
      <c r="A81" s="8">
        <v>36068</v>
      </c>
      <c r="B81">
        <v>211.48</v>
      </c>
      <c r="C81">
        <f t="shared" si="1"/>
        <v>5.3541304313672491</v>
      </c>
      <c r="D81">
        <v>5.3538961888148702</v>
      </c>
      <c r="E81">
        <v>1.2667036963085E-2</v>
      </c>
      <c r="F81">
        <v>1.3807770674182152E-2</v>
      </c>
      <c r="I81">
        <f>D81-LN(data!C211)</f>
        <v>0.78331744759639754</v>
      </c>
    </row>
    <row r="82" spans="1:9">
      <c r="A82" s="8">
        <v>36160</v>
      </c>
      <c r="B82">
        <v>214.07</v>
      </c>
      <c r="C82">
        <f t="shared" si="1"/>
        <v>5.3663030643391307</v>
      </c>
      <c r="D82">
        <v>5.3666384473545596</v>
      </c>
      <c r="E82">
        <v>1.32391157373808E-2</v>
      </c>
      <c r="F82">
        <v>1.2172632971881647E-2</v>
      </c>
      <c r="I82">
        <f>D82-LN(data!C212)</f>
        <v>0.79260811280786303</v>
      </c>
    </row>
    <row r="83" spans="1:9">
      <c r="A83" s="8">
        <v>36250</v>
      </c>
      <c r="B83">
        <v>216.31</v>
      </c>
      <c r="C83">
        <f t="shared" si="1"/>
        <v>5.3767125639754099</v>
      </c>
      <c r="D83">
        <v>5.3759069693315302</v>
      </c>
      <c r="E83">
        <v>8.9542244583476205E-3</v>
      </c>
      <c r="F83">
        <v>1.0409499636279129E-2</v>
      </c>
      <c r="I83">
        <f>D83-LN(data!C213)</f>
        <v>0.79782025175318072</v>
      </c>
    </row>
    <row r="84" spans="1:9">
      <c r="A84" s="8">
        <v>36341</v>
      </c>
      <c r="B84">
        <v>219.05</v>
      </c>
      <c r="C84">
        <f t="shared" si="1"/>
        <v>5.3893000142599075</v>
      </c>
      <c r="D84">
        <v>5.3900130116574703</v>
      </c>
      <c r="E84">
        <v>1.4060026395305601E-2</v>
      </c>
      <c r="F84">
        <v>1.2587450284497592E-2</v>
      </c>
      <c r="I84">
        <f>D84-LN(data!C214)</f>
        <v>0.80837760880304277</v>
      </c>
    </row>
    <row r="85" spans="1:9">
      <c r="A85" s="8">
        <v>36433</v>
      </c>
      <c r="B85">
        <v>221.95</v>
      </c>
      <c r="C85">
        <f t="shared" si="1"/>
        <v>5.402452131280044</v>
      </c>
      <c r="D85">
        <v>5.4021735617512698</v>
      </c>
      <c r="E85">
        <v>1.20249236748386E-2</v>
      </c>
      <c r="F85">
        <v>1.3152117020136522E-2</v>
      </c>
      <c r="I85">
        <f>D85-LN(data!C215)</f>
        <v>0.81707343881711303</v>
      </c>
    </row>
    <row r="86" spans="1:9">
      <c r="A86" s="8">
        <v>36525</v>
      </c>
      <c r="B86">
        <v>224.24</v>
      </c>
      <c r="C86">
        <f t="shared" si="1"/>
        <v>5.4127169068565326</v>
      </c>
      <c r="D86">
        <v>5.4129639938648904</v>
      </c>
      <c r="E86">
        <v>1.15029362332061E-2</v>
      </c>
      <c r="F86">
        <v>1.0264775576488638E-2</v>
      </c>
      <c r="I86">
        <f>D86-LN(data!C216)</f>
        <v>0.8235980394217659</v>
      </c>
    </row>
    <row r="87" spans="1:9">
      <c r="A87" s="8">
        <v>36616</v>
      </c>
      <c r="B87">
        <v>228.52</v>
      </c>
      <c r="C87">
        <f t="shared" si="1"/>
        <v>5.4316237338562621</v>
      </c>
      <c r="D87">
        <v>5.4310895239928101</v>
      </c>
      <c r="E87">
        <v>1.7469895312826701E-2</v>
      </c>
      <c r="F87">
        <v>1.8906826999729454E-2</v>
      </c>
      <c r="I87">
        <f>D87-LN(data!C217)</f>
        <v>0.83277276920573406</v>
      </c>
    </row>
    <row r="88" spans="1:9">
      <c r="A88" s="8">
        <v>36707</v>
      </c>
      <c r="B88">
        <v>232.14</v>
      </c>
      <c r="C88">
        <f t="shared" si="1"/>
        <v>5.447340637940477</v>
      </c>
      <c r="D88">
        <v>5.4480244304129197</v>
      </c>
      <c r="E88">
        <v>1.6894376161860701E-2</v>
      </c>
      <c r="F88">
        <v>1.5716904084214889E-2</v>
      </c>
      <c r="I88">
        <f>D88-LN(data!C218)</f>
        <v>0.84540750121254593</v>
      </c>
    </row>
    <row r="89" spans="1:9">
      <c r="A89" s="8">
        <v>36799</v>
      </c>
      <c r="B89">
        <v>236.37</v>
      </c>
      <c r="C89">
        <f t="shared" si="1"/>
        <v>5.4653983739257068</v>
      </c>
      <c r="D89">
        <v>5.4648748083926799</v>
      </c>
      <c r="E89">
        <v>1.6956264803906398E-2</v>
      </c>
      <c r="F89">
        <v>1.8057735985229861E-2</v>
      </c>
      <c r="I89">
        <f>D89-LN(data!C219)</f>
        <v>0.85711797067448892</v>
      </c>
    </row>
    <row r="90" spans="1:9">
      <c r="A90" s="8">
        <v>36891</v>
      </c>
      <c r="B90">
        <v>240.12</v>
      </c>
      <c r="C90">
        <f t="shared" si="1"/>
        <v>5.4811387983836424</v>
      </c>
      <c r="D90">
        <v>5.4813454066931504</v>
      </c>
      <c r="E90">
        <v>1.7083360399025398E-2</v>
      </c>
      <c r="F90">
        <v>1.5740424457935553E-2</v>
      </c>
      <c r="I90">
        <f>D90-LN(data!C220)</f>
        <v>0.86953730052487543</v>
      </c>
    </row>
    <row r="91" spans="1:9">
      <c r="A91" s="8">
        <v>36981</v>
      </c>
      <c r="B91">
        <v>246.31</v>
      </c>
      <c r="C91">
        <f t="shared" si="1"/>
        <v>5.5065909051955177</v>
      </c>
      <c r="D91">
        <v>5.5062934994866799</v>
      </c>
      <c r="E91">
        <v>2.42761382146192E-2</v>
      </c>
      <c r="F91">
        <v>2.5452106811875375E-2</v>
      </c>
      <c r="I91">
        <f>D91-LN(data!C221)</f>
        <v>0.88645147326672014</v>
      </c>
    </row>
    <row r="92" spans="1:9">
      <c r="A92" s="8">
        <v>37072</v>
      </c>
      <c r="B92">
        <v>250.41</v>
      </c>
      <c r="C92">
        <f t="shared" si="1"/>
        <v>5.5230995745307547</v>
      </c>
      <c r="D92">
        <v>5.5239755242971</v>
      </c>
      <c r="E92">
        <v>1.74854715739436E-2</v>
      </c>
      <c r="F92">
        <v>1.6508669335236981E-2</v>
      </c>
      <c r="I92">
        <f>D92-LN(data!C222)</f>
        <v>0.89653516966328084</v>
      </c>
    </row>
    <row r="93" spans="1:9">
      <c r="A93" s="8">
        <v>37164</v>
      </c>
      <c r="B93">
        <v>254.23</v>
      </c>
      <c r="C93">
        <f t="shared" si="1"/>
        <v>5.5382393691010643</v>
      </c>
      <c r="D93">
        <v>5.5373589007278898</v>
      </c>
      <c r="E93">
        <v>1.3809427146966501E-2</v>
      </c>
      <c r="F93">
        <v>1.5139794570309562E-2</v>
      </c>
      <c r="I93">
        <f>D93-LN(data!C223)</f>
        <v>0.90579024088526783</v>
      </c>
    </row>
    <row r="94" spans="1:9">
      <c r="A94" s="8">
        <v>37256</v>
      </c>
      <c r="B94">
        <v>257.55</v>
      </c>
      <c r="C94">
        <f t="shared" si="1"/>
        <v>5.5512138760115946</v>
      </c>
      <c r="D94">
        <v>5.5512780393550898</v>
      </c>
      <c r="E94">
        <v>1.43067719055976E-2</v>
      </c>
      <c r="F94">
        <v>1.2974506910530259E-2</v>
      </c>
      <c r="I94">
        <f>D94-LN(data!C224)</f>
        <v>0.91469639941290559</v>
      </c>
    </row>
    <row r="95" spans="1:9">
      <c r="A95" s="8">
        <v>37346</v>
      </c>
      <c r="B95">
        <v>261.20999999999998</v>
      </c>
      <c r="C95">
        <f t="shared" si="1"/>
        <v>5.5653246815086339</v>
      </c>
      <c r="D95">
        <v>5.5652831118557602</v>
      </c>
      <c r="E95">
        <v>1.34184085445838E-2</v>
      </c>
      <c r="F95">
        <v>1.4110805497039358E-2</v>
      </c>
      <c r="I95">
        <f>D95-LN(data!C225)</f>
        <v>0.92619470766420786</v>
      </c>
    </row>
    <row r="96" spans="1:9">
      <c r="A96" s="8">
        <v>37437</v>
      </c>
      <c r="B96">
        <v>265.49</v>
      </c>
      <c r="C96">
        <f t="shared" si="1"/>
        <v>5.5815771751892305</v>
      </c>
      <c r="D96">
        <v>5.5827521965705698</v>
      </c>
      <c r="E96">
        <v>1.70829184600499E-2</v>
      </c>
      <c r="F96">
        <v>1.6252493680596558E-2</v>
      </c>
      <c r="I96">
        <f>D96-LN(data!C226)</f>
        <v>0.93921743303949334</v>
      </c>
    </row>
    <row r="97" spans="1:9">
      <c r="A97" s="8">
        <v>37529</v>
      </c>
      <c r="B97">
        <v>270.93</v>
      </c>
      <c r="C97">
        <f t="shared" si="1"/>
        <v>5.6018604849308167</v>
      </c>
      <c r="D97">
        <v>5.6005903401259696</v>
      </c>
      <c r="E97">
        <v>1.86666161922747E-2</v>
      </c>
      <c r="F97">
        <v>2.0283309741586208E-2</v>
      </c>
      <c r="I97">
        <f>D97-LN(data!C227)</f>
        <v>0.9538656279844453</v>
      </c>
    </row>
    <row r="98" spans="1:9">
      <c r="A98" s="8">
        <v>37621</v>
      </c>
      <c r="B98">
        <v>274.88</v>
      </c>
      <c r="C98">
        <f t="shared" si="1"/>
        <v>5.6163346387958901</v>
      </c>
      <c r="D98">
        <v>5.6162426693615002</v>
      </c>
      <c r="E98">
        <v>1.5659512603061299E-2</v>
      </c>
      <c r="F98">
        <v>1.4474153865073447E-2</v>
      </c>
      <c r="I98">
        <f>D98-LN(data!C228)</f>
        <v>0.96464701766276484</v>
      </c>
    </row>
    <row r="99" spans="1:9">
      <c r="A99" s="8">
        <v>37711</v>
      </c>
      <c r="B99">
        <v>278.22000000000003</v>
      </c>
      <c r="C99">
        <f t="shared" si="1"/>
        <v>5.6284121676314243</v>
      </c>
      <c r="D99">
        <v>5.6285419158838801</v>
      </c>
      <c r="E99">
        <v>1.19033998145768E-2</v>
      </c>
      <c r="F99">
        <v>1.2077528835534146E-2</v>
      </c>
      <c r="I99">
        <f>D99-LN(data!C229)</f>
        <v>0.96983096296775884</v>
      </c>
    </row>
    <row r="100" spans="1:9">
      <c r="A100" s="8">
        <v>37802</v>
      </c>
      <c r="B100">
        <v>281.58</v>
      </c>
      <c r="C100">
        <f t="shared" si="1"/>
        <v>5.6404165990343813</v>
      </c>
      <c r="D100">
        <v>5.6419859761005799</v>
      </c>
      <c r="E100">
        <v>1.2867449708544599E-2</v>
      </c>
      <c r="F100">
        <v>1.2004431402957039E-2</v>
      </c>
      <c r="I100">
        <f>D100-LN(data!C230)</f>
        <v>0.98044490851689048</v>
      </c>
    </row>
    <row r="101" spans="1:9">
      <c r="A101" s="8">
        <v>37894</v>
      </c>
      <c r="B101">
        <v>285.81</v>
      </c>
      <c r="C101">
        <f t="shared" si="1"/>
        <v>5.6553272543867976</v>
      </c>
      <c r="D101">
        <v>5.6536746584902096</v>
      </c>
      <c r="E101">
        <v>1.2861192440800201E-2</v>
      </c>
      <c r="F101">
        <v>1.4910655352416313E-2</v>
      </c>
      <c r="I101">
        <f>D101-LN(data!C231)</f>
        <v>0.988840311780808</v>
      </c>
    </row>
    <row r="102" spans="1:9">
      <c r="A102" s="8">
        <v>37986</v>
      </c>
      <c r="B102">
        <v>293.69</v>
      </c>
      <c r="C102">
        <f t="shared" si="1"/>
        <v>5.6825247892762611</v>
      </c>
      <c r="D102">
        <v>5.6822831873441704</v>
      </c>
      <c r="E102">
        <v>2.8303853763065601E-2</v>
      </c>
      <c r="F102">
        <v>2.7197534889463526E-2</v>
      </c>
      <c r="I102">
        <f>D102-LN(data!C232)</f>
        <v>1.0139222630699072</v>
      </c>
    </row>
    <row r="103" spans="1:9">
      <c r="A103" s="8">
        <v>38077</v>
      </c>
      <c r="B103">
        <v>298.39</v>
      </c>
      <c r="C103">
        <f t="shared" si="1"/>
        <v>5.6984013557037212</v>
      </c>
      <c r="D103">
        <v>5.69871478933376</v>
      </c>
      <c r="E103">
        <v>1.6152246232405201E-2</v>
      </c>
      <c r="F103">
        <v>1.5876566427460048E-2</v>
      </c>
      <c r="I103">
        <f>D103-LN(data!C233)</f>
        <v>1.0235895282584444</v>
      </c>
    </row>
    <row r="104" spans="1:9">
      <c r="A104" s="8">
        <v>38168</v>
      </c>
      <c r="B104">
        <v>305.56</v>
      </c>
      <c r="C104">
        <f t="shared" si="1"/>
        <v>5.7221461586731586</v>
      </c>
      <c r="D104">
        <v>5.7239186632160601</v>
      </c>
      <c r="E104">
        <v>2.4524010071667601E-2</v>
      </c>
      <c r="F104">
        <v>2.3744802969437373E-2</v>
      </c>
      <c r="I104">
        <f>D104-LN(data!C234)</f>
        <v>1.040926695524198</v>
      </c>
    </row>
    <row r="105" spans="1:9">
      <c r="A105" s="8">
        <v>38260</v>
      </c>
      <c r="B105">
        <v>316.93</v>
      </c>
      <c r="C105">
        <f t="shared" si="1"/>
        <v>5.7586809293036385</v>
      </c>
      <c r="D105">
        <v>5.7568053532814796</v>
      </c>
      <c r="E105">
        <v>3.4315457087732898E-2</v>
      </c>
      <c r="F105">
        <v>3.653477063047994E-2</v>
      </c>
      <c r="I105">
        <f>D105-LN(data!C235)</f>
        <v>1.0702210926811748</v>
      </c>
    </row>
    <row r="106" spans="1:9">
      <c r="A106" s="8">
        <v>38352</v>
      </c>
      <c r="B106">
        <v>323.82</v>
      </c>
      <c r="C106">
        <f t="shared" si="1"/>
        <v>5.7801878058586063</v>
      </c>
      <c r="D106">
        <v>5.7798761780915697</v>
      </c>
      <c r="E106">
        <v>2.25819595435853E-2</v>
      </c>
      <c r="F106">
        <v>2.1506876554967747E-2</v>
      </c>
      <c r="I106">
        <f>D106-LN(data!C236)</f>
        <v>1.087611285252545</v>
      </c>
    </row>
    <row r="107" spans="1:9">
      <c r="A107" s="8">
        <v>38442</v>
      </c>
      <c r="B107">
        <v>331.24</v>
      </c>
      <c r="C107">
        <f t="shared" si="1"/>
        <v>5.8028431881654994</v>
      </c>
      <c r="F107">
        <v>2.2655382306893124E-2</v>
      </c>
    </row>
    <row r="108" spans="1:9">
      <c r="A108" s="8">
        <v>38533</v>
      </c>
      <c r="B108">
        <v>341.7</v>
      </c>
      <c r="C108">
        <f t="shared" si="1"/>
        <v>5.833933159121246</v>
      </c>
      <c r="F108">
        <v>3.1089970955746615E-2</v>
      </c>
    </row>
    <row r="109" spans="1:9">
      <c r="A109" s="8">
        <v>38625</v>
      </c>
      <c r="B109">
        <v>351.93</v>
      </c>
      <c r="C109">
        <f t="shared" si="1"/>
        <v>5.8634322921857382</v>
      </c>
      <c r="F109">
        <v>2.9499133064492256E-2</v>
      </c>
    </row>
    <row r="110" spans="1:9">
      <c r="A110" s="8">
        <v>38717</v>
      </c>
      <c r="B110">
        <v>360.04</v>
      </c>
      <c r="C110">
        <f t="shared" si="1"/>
        <v>5.8862151363888842</v>
      </c>
      <c r="F110">
        <v>2.2782844203145913E-2</v>
      </c>
    </row>
    <row r="111" spans="1:9">
      <c r="A111" s="8">
        <v>38807</v>
      </c>
      <c r="B111">
        <v>365.99</v>
      </c>
      <c r="C111">
        <f t="shared" si="1"/>
        <v>5.9026060106237308</v>
      </c>
      <c r="F111">
        <v>1.6390874234846642E-2</v>
      </c>
    </row>
    <row r="112" spans="1:9">
      <c r="A112" s="8">
        <v>38898</v>
      </c>
      <c r="B112">
        <v>369.9</v>
      </c>
      <c r="C112">
        <f t="shared" si="1"/>
        <v>5.9132326988384083</v>
      </c>
      <c r="F112">
        <v>1.0626688214677493E-2</v>
      </c>
    </row>
    <row r="113" spans="1:6">
      <c r="A113" s="8">
        <v>38990</v>
      </c>
      <c r="B113">
        <v>373.1</v>
      </c>
      <c r="C113">
        <f t="shared" si="1"/>
        <v>5.9218464802271118</v>
      </c>
      <c r="F113">
        <v>8.6137813887035009E-3</v>
      </c>
    </row>
    <row r="114" spans="1:6">
      <c r="A114" s="8">
        <v>39082</v>
      </c>
      <c r="B114">
        <v>377.07</v>
      </c>
      <c r="C114">
        <f t="shared" si="1"/>
        <v>5.9324308466048556</v>
      </c>
      <c r="F114">
        <v>1.0584366377743848E-2</v>
      </c>
    </row>
    <row r="115" spans="1:6">
      <c r="A115" s="8">
        <v>39172</v>
      </c>
      <c r="B115">
        <v>378.72</v>
      </c>
      <c r="C115">
        <f t="shared" si="1"/>
        <v>5.9367971457656736</v>
      </c>
      <c r="F115">
        <v>4.366299160817988E-3</v>
      </c>
    </row>
    <row r="116" spans="1:6">
      <c r="A116" s="8">
        <v>39263</v>
      </c>
      <c r="B116">
        <v>378.55</v>
      </c>
      <c r="C116">
        <f t="shared" si="1"/>
        <v>5.9363481645493152</v>
      </c>
      <c r="F116">
        <v>-4.4898121635839061E-4</v>
      </c>
    </row>
    <row r="117" spans="1:6">
      <c r="A117" s="8">
        <v>39355</v>
      </c>
      <c r="B117">
        <v>374.77</v>
      </c>
      <c r="C117">
        <f t="shared" si="1"/>
        <v>5.9263125044712455</v>
      </c>
      <c r="F117">
        <v>-1.0035660078069775E-2</v>
      </c>
    </row>
    <row r="118" spans="1:6">
      <c r="A118" s="8">
        <v>39447</v>
      </c>
      <c r="B118">
        <v>374.18</v>
      </c>
      <c r="C118">
        <f t="shared" si="1"/>
        <v>5.9247369650572725</v>
      </c>
      <c r="F118">
        <v>-1.5755394139729262E-3</v>
      </c>
    </row>
    <row r="119" spans="1:6">
      <c r="A119" s="8">
        <v>39538</v>
      </c>
      <c r="B119">
        <v>372.29</v>
      </c>
      <c r="C119">
        <f t="shared" si="1"/>
        <v>5.9196731204588415</v>
      </c>
      <c r="F119">
        <v>-5.063844598431011E-3</v>
      </c>
    </row>
    <row r="120" spans="1:6">
      <c r="A120" s="8">
        <v>39629</v>
      </c>
      <c r="B120">
        <v>363.64</v>
      </c>
      <c r="C120">
        <f t="shared" si="1"/>
        <v>5.8961643672536574</v>
      </c>
      <c r="F120">
        <v>-2.3508753205184085E-2</v>
      </c>
    </row>
    <row r="121" spans="1:6">
      <c r="A121" s="8">
        <v>39721</v>
      </c>
      <c r="B121">
        <v>353.08</v>
      </c>
      <c r="C121">
        <f t="shared" si="1"/>
        <v>5.8666946601520324</v>
      </c>
      <c r="F121">
        <v>-2.9469707101624998E-2</v>
      </c>
    </row>
    <row r="122" spans="1:6">
      <c r="A122" s="8">
        <v>39813</v>
      </c>
      <c r="B122">
        <v>350.7</v>
      </c>
      <c r="C122">
        <f t="shared" si="1"/>
        <v>5.8599311571461321</v>
      </c>
      <c r="F122">
        <v>-6.7635030059003398E-3</v>
      </c>
    </row>
    <row r="123" spans="1:6">
      <c r="A123" s="8">
        <v>39903</v>
      </c>
      <c r="B123">
        <v>353.96</v>
      </c>
      <c r="C123">
        <f t="shared" si="1"/>
        <v>5.8691839123991496</v>
      </c>
      <c r="F123">
        <v>9.2527552530174972E-3</v>
      </c>
    </row>
    <row r="124" spans="1:6">
      <c r="A124" s="8">
        <v>39994</v>
      </c>
      <c r="B124">
        <v>345.69</v>
      </c>
      <c r="C124">
        <f t="shared" si="1"/>
        <v>5.8455424196940324</v>
      </c>
      <c r="F124">
        <v>-2.3641492705117173E-2</v>
      </c>
    </row>
    <row r="125" spans="1:6">
      <c r="A125" s="8">
        <v>40086</v>
      </c>
      <c r="B125">
        <v>337.05</v>
      </c>
      <c r="C125">
        <f t="shared" si="1"/>
        <v>5.8202312872994479</v>
      </c>
      <c r="F125">
        <v>-2.531113239458449E-2</v>
      </c>
    </row>
    <row r="126" spans="1:6">
      <c r="A126" s="8">
        <v>40178</v>
      </c>
      <c r="B126">
        <v>335.06</v>
      </c>
      <c r="C126">
        <f t="shared" si="1"/>
        <v>5.8143096202653863</v>
      </c>
      <c r="F126">
        <v>-5.9216670340616062E-3</v>
      </c>
    </row>
    <row r="127" spans="1:6">
      <c r="A127" s="8">
        <v>40268</v>
      </c>
      <c r="B127">
        <v>331.07</v>
      </c>
      <c r="C127">
        <f t="shared" si="1"/>
        <v>5.8023298333807807</v>
      </c>
      <c r="F127">
        <v>-1.1979786884605659E-2</v>
      </c>
    </row>
    <row r="128" spans="1:6">
      <c r="A128" s="8">
        <v>40359</v>
      </c>
      <c r="B128">
        <v>328.84</v>
      </c>
      <c r="C128">
        <f t="shared" si="1"/>
        <v>5.7955713102839326</v>
      </c>
      <c r="F128">
        <v>-6.7585230968481014E-3</v>
      </c>
    </row>
    <row r="129" spans="1:6">
      <c r="A129" s="8">
        <v>40451</v>
      </c>
      <c r="B129">
        <v>332.34</v>
      </c>
      <c r="C129">
        <f t="shared" si="1"/>
        <v>5.8061585412730672</v>
      </c>
      <c r="F129">
        <v>1.0587230989134611E-2</v>
      </c>
    </row>
    <row r="130" spans="1:6">
      <c r="A130" s="8">
        <v>40543</v>
      </c>
      <c r="B130">
        <v>329.88</v>
      </c>
      <c r="C130">
        <f t="shared" si="1"/>
        <v>5.7987289519651544</v>
      </c>
      <c r="F130">
        <v>-7.4295893079128206E-3</v>
      </c>
    </row>
    <row r="131" spans="1:6">
      <c r="A131" s="8">
        <v>40633</v>
      </c>
      <c r="B131">
        <v>320.82</v>
      </c>
      <c r="C131">
        <f t="shared" si="1"/>
        <v>5.7708802181886956</v>
      </c>
      <c r="F131">
        <v>-2.7848733776458801E-2</v>
      </c>
    </row>
    <row r="132" spans="1:6">
      <c r="A132" s="8">
        <v>40724</v>
      </c>
      <c r="B132">
        <v>315.83999999999997</v>
      </c>
      <c r="C132">
        <f t="shared" ref="C132:C134" si="2">LN(B132)</f>
        <v>5.7552357562451171</v>
      </c>
      <c r="F132">
        <v>-1.5644461943578492E-2</v>
      </c>
    </row>
    <row r="133" spans="1:6">
      <c r="A133" s="8">
        <v>40816</v>
      </c>
      <c r="B133">
        <v>318.99</v>
      </c>
      <c r="C133">
        <f t="shared" si="2"/>
        <v>5.7651597543311048</v>
      </c>
      <c r="F133">
        <v>9.9239980859877619E-3</v>
      </c>
    </row>
    <row r="134" spans="1:6">
      <c r="A134" s="8">
        <v>40908</v>
      </c>
      <c r="B134">
        <v>320.11</v>
      </c>
      <c r="C134">
        <f t="shared" si="2"/>
        <v>5.7686646867252769</v>
      </c>
      <c r="F134">
        <v>3.5049323941720445E-3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5"/>
  <sheetViews>
    <sheetView tabSelected="1" workbookViewId="0">
      <selection activeCell="K22" sqref="K22"/>
    </sheetView>
  </sheetViews>
  <sheetFormatPr defaultRowHeight="12.75"/>
  <sheetData>
    <row r="1" spans="1:6">
      <c r="B1" s="7" t="s">
        <v>137</v>
      </c>
      <c r="C1" s="7" t="s">
        <v>138</v>
      </c>
      <c r="D1" s="7" t="s">
        <v>139</v>
      </c>
      <c r="E1" s="7" t="s">
        <v>32</v>
      </c>
      <c r="F1" s="7" t="s">
        <v>140</v>
      </c>
    </row>
    <row r="2" spans="1:6">
      <c r="A2" s="8" t="s">
        <v>33</v>
      </c>
      <c r="B2" s="7">
        <f>100*LN(data!B133)</f>
        <v>854.62528399750943</v>
      </c>
      <c r="C2">
        <f>400*LN(data!C133/data!C132)</f>
        <v>6.9868931871927566</v>
      </c>
      <c r="D2">
        <f>data!H133</f>
        <v>10.073333333333334</v>
      </c>
      <c r="E2">
        <f>100*HousePrices!I3</f>
        <v>65.016949870999554</v>
      </c>
      <c r="F2">
        <v>1</v>
      </c>
    </row>
    <row r="3" spans="1:6">
      <c r="A3" s="8" t="s">
        <v>34</v>
      </c>
      <c r="B3" s="7">
        <f>100*LN(data!B134)</f>
        <v>854.72058712222997</v>
      </c>
      <c r="C3">
        <f>400*LN(data!C134/data!C133)</f>
        <v>9.7555746319068692</v>
      </c>
      <c r="D3">
        <f>data!H134</f>
        <v>10.18</v>
      </c>
      <c r="E3">
        <f>100*HousePrices!I4</f>
        <v>65.15804738931088</v>
      </c>
      <c r="F3">
        <v>2</v>
      </c>
    </row>
    <row r="4" spans="1:6">
      <c r="A4" s="8" t="s">
        <v>35</v>
      </c>
      <c r="B4" s="7">
        <f>100*LN(data!B135)</f>
        <v>855.43822267244582</v>
      </c>
      <c r="C4">
        <f>400*LN(data!C135/data!C134)</f>
        <v>8.5268371543753272</v>
      </c>
      <c r="D4">
        <f>data!H135</f>
        <v>10.946666666666667</v>
      </c>
      <c r="E4">
        <f>100*HousePrices!I5</f>
        <v>64.998513599552027</v>
      </c>
      <c r="F4">
        <v>3</v>
      </c>
    </row>
    <row r="5" spans="1:6">
      <c r="A5" s="8" t="s">
        <v>36</v>
      </c>
      <c r="B5" s="7">
        <f>100*LN(data!B136)</f>
        <v>855.73100413804968</v>
      </c>
      <c r="C5">
        <f>400*LN(data!C136/data!C135)</f>
        <v>7.9187033697528788</v>
      </c>
      <c r="D5">
        <f>data!H136</f>
        <v>13.576666666666666</v>
      </c>
      <c r="E5">
        <f>100*HousePrices!I6</f>
        <v>65.773380075005818</v>
      </c>
      <c r="F5">
        <v>4</v>
      </c>
    </row>
    <row r="6" spans="1:6">
      <c r="A6" s="8" t="s">
        <v>37</v>
      </c>
      <c r="B6" s="7">
        <f>100*LN(data!B137)</f>
        <v>856.04926903862747</v>
      </c>
      <c r="C6">
        <f>400*LN(data!C137/data!C136)</f>
        <v>8.3478327836199941</v>
      </c>
      <c r="D6">
        <f>data!H137</f>
        <v>15.046666666666667</v>
      </c>
      <c r="E6">
        <f>100*HousePrices!I7</f>
        <v>65.339258364704818</v>
      </c>
      <c r="F6">
        <v>5</v>
      </c>
    </row>
    <row r="7" spans="1:6">
      <c r="A7" s="8" t="s">
        <v>38</v>
      </c>
      <c r="B7" s="7">
        <f>100*LN(data!B138)</f>
        <v>854.01119389549331</v>
      </c>
      <c r="C7">
        <f>400*LN(data!C138/data!C137)</f>
        <v>8.747411427748581</v>
      </c>
      <c r="D7">
        <f>data!H138</f>
        <v>12.686666666666667</v>
      </c>
      <c r="E7">
        <f>100*HousePrices!I8</f>
        <v>64.123922120205677</v>
      </c>
      <c r="F7">
        <v>6</v>
      </c>
    </row>
    <row r="8" spans="1:6">
      <c r="A8" s="8" t="s">
        <v>39</v>
      </c>
      <c r="B8" s="7">
        <f>100*LN(data!B139)</f>
        <v>853.84410483745455</v>
      </c>
      <c r="C8">
        <f>400*LN(data!C139/data!C138)</f>
        <v>8.9783120422293852</v>
      </c>
      <c r="D8">
        <f>data!H139</f>
        <v>9.836666666666666</v>
      </c>
      <c r="E8">
        <f>100*HousePrices!I9</f>
        <v>64.551707349995354</v>
      </c>
      <c r="F8">
        <v>7</v>
      </c>
    </row>
    <row r="9" spans="1:6">
      <c r="A9" s="8" t="s">
        <v>40</v>
      </c>
      <c r="B9" s="7">
        <f>100*LN(data!B140)</f>
        <v>855.68195914982164</v>
      </c>
      <c r="C9">
        <f>400*LN(data!C140/data!C139)</f>
        <v>10.927092516252358</v>
      </c>
      <c r="D9">
        <f>data!H140</f>
        <v>15.853333333333333</v>
      </c>
      <c r="E9">
        <f>100*HousePrices!I10</f>
        <v>62.806018057130245</v>
      </c>
      <c r="F9">
        <v>8</v>
      </c>
    </row>
    <row r="10" spans="1:6">
      <c r="A10" s="8" t="s">
        <v>41</v>
      </c>
      <c r="B10" s="7">
        <f>100*LN(data!B141)</f>
        <v>857.68844836984886</v>
      </c>
      <c r="C10">
        <f>400*LN(data!C141/data!C140)</f>
        <v>10.184724581955511</v>
      </c>
      <c r="D10">
        <f>data!H141</f>
        <v>16.57</v>
      </c>
      <c r="E10">
        <f>100*HousePrices!I11</f>
        <v>60.882145092205334</v>
      </c>
      <c r="F10">
        <v>9</v>
      </c>
    </row>
    <row r="11" spans="1:6">
      <c r="A11" s="8" t="s">
        <v>42</v>
      </c>
      <c r="B11" s="7">
        <f>100*LN(data!B142)</f>
        <v>856.9048557811717</v>
      </c>
      <c r="C11">
        <f>400*LN(data!C142/data!C141)</f>
        <v>7.4480040107906058</v>
      </c>
      <c r="D11">
        <f>data!H142</f>
        <v>17.78</v>
      </c>
      <c r="E11">
        <f>100*HousePrices!I12</f>
        <v>60.402637770661727</v>
      </c>
      <c r="F11">
        <v>10</v>
      </c>
    </row>
    <row r="12" spans="1:6">
      <c r="A12" s="8" t="s">
        <v>43</v>
      </c>
      <c r="B12" s="7">
        <f>100*LN(data!B143)</f>
        <v>858.10744340936401</v>
      </c>
      <c r="C12">
        <f>400*LN(data!C143/data!C142)</f>
        <v>7.0570762874216095</v>
      </c>
      <c r="D12">
        <f>data!H143</f>
        <v>17.576666666666664</v>
      </c>
      <c r="E12">
        <f>100*HousePrices!I13</f>
        <v>60.256011632345263</v>
      </c>
      <c r="F12">
        <v>11</v>
      </c>
    </row>
    <row r="13" spans="1:6">
      <c r="A13" s="8" t="s">
        <v>44</v>
      </c>
      <c r="B13" s="7">
        <f>100*LN(data!B144)</f>
        <v>856.85264050070055</v>
      </c>
      <c r="C13">
        <f>400*LN(data!C144/data!C143)</f>
        <v>7.2312345685171922</v>
      </c>
      <c r="D13">
        <f>data!H144</f>
        <v>13.586666666666666</v>
      </c>
      <c r="E13">
        <f>100*HousePrices!I14</f>
        <v>58.985157185464047</v>
      </c>
      <c r="F13">
        <v>12</v>
      </c>
    </row>
    <row r="14" spans="1:6">
      <c r="A14" s="8" t="s">
        <v>45</v>
      </c>
      <c r="B14" s="7">
        <f>100*LN(data!B145)</f>
        <v>855.19958902701421</v>
      </c>
      <c r="C14">
        <f>400*LN(data!C145/data!C144)</f>
        <v>5.4038962608113534</v>
      </c>
      <c r="D14">
        <f>data!H145</f>
        <v>14.226666666666667</v>
      </c>
      <c r="E14">
        <f>100*HousePrices!I15</f>
        <v>58.922209142961179</v>
      </c>
      <c r="F14">
        <v>13</v>
      </c>
    </row>
    <row r="15" spans="1:6">
      <c r="A15" s="8" t="s">
        <v>46</v>
      </c>
      <c r="B15" s="7">
        <f>100*LN(data!B146)</f>
        <v>855.73478913449708</v>
      </c>
      <c r="C15">
        <f>400*LN(data!C146/data!C145)</f>
        <v>4.8249775629117897</v>
      </c>
      <c r="D15">
        <f>data!H146</f>
        <v>14.513333333333334</v>
      </c>
      <c r="E15">
        <f>100*HousePrices!I16</f>
        <v>58.429447410774138</v>
      </c>
      <c r="F15">
        <v>14</v>
      </c>
    </row>
    <row r="16" spans="1:6">
      <c r="A16" s="8" t="s">
        <v>47</v>
      </c>
      <c r="B16" s="7">
        <f>100*LN(data!B147)</f>
        <v>855.35685141290617</v>
      </c>
      <c r="C16">
        <f>400*LN(data!C147/data!C146)</f>
        <v>5.6103689813059612</v>
      </c>
      <c r="D16">
        <f>data!H147</f>
        <v>11.006666666666668</v>
      </c>
      <c r="E16">
        <f>100*HousePrices!I17</f>
        <v>56.116813491112794</v>
      </c>
      <c r="F16">
        <v>15</v>
      </c>
    </row>
    <row r="17" spans="1:6">
      <c r="A17" s="8" t="s">
        <v>48</v>
      </c>
      <c r="B17" s="7">
        <f>100*LN(data!B148)</f>
        <v>855.44579544841622</v>
      </c>
      <c r="C17">
        <f>400*LN(data!C148/data!C147)</f>
        <v>4.2882853947803801</v>
      </c>
      <c r="D17">
        <f>data!H148</f>
        <v>9.2866666666666671</v>
      </c>
      <c r="E17">
        <f>100*HousePrices!I18</f>
        <v>56.912246899001588</v>
      </c>
      <c r="F17">
        <v>16</v>
      </c>
    </row>
    <row r="18" spans="1:6">
      <c r="A18" s="8" t="s">
        <v>49</v>
      </c>
      <c r="B18" s="7">
        <f>100*LN(data!B149)</f>
        <v>856.67154684779939</v>
      </c>
      <c r="C18">
        <f>400*LN(data!C149/data!C148)</f>
        <v>3.2748465587637261</v>
      </c>
      <c r="D18">
        <f>data!H149</f>
        <v>8.6533333333333324</v>
      </c>
      <c r="E18">
        <f>100*HousePrices!I19</f>
        <v>57.548573856195695</v>
      </c>
      <c r="F18">
        <v>17</v>
      </c>
    </row>
    <row r="19" spans="1:6">
      <c r="A19" s="8" t="s">
        <v>50</v>
      </c>
      <c r="B19" s="7">
        <f>100*LN(data!B150)</f>
        <v>858.90181022247771</v>
      </c>
      <c r="C19">
        <f>400*LN(data!C150/data!C149)</f>
        <v>2.8783559799475578</v>
      </c>
      <c r="D19">
        <f>data!H150</f>
        <v>8.8033333333333328</v>
      </c>
      <c r="E19">
        <f>100*HousePrices!I20</f>
        <v>57.538563145425847</v>
      </c>
      <c r="F19">
        <v>18</v>
      </c>
    </row>
    <row r="20" spans="1:6">
      <c r="A20" s="8" t="s">
        <v>51</v>
      </c>
      <c r="B20" s="7">
        <f>100*LN(data!B151)</f>
        <v>860.85610650788431</v>
      </c>
      <c r="C20">
        <f>400*LN(data!C151/data!C150)</f>
        <v>4.0745922627571201</v>
      </c>
      <c r="D20">
        <f>data!H151</f>
        <v>9.4600000000000009</v>
      </c>
      <c r="E20">
        <f>100*HousePrices!I21</f>
        <v>57.42166019928252</v>
      </c>
      <c r="F20">
        <v>19</v>
      </c>
    </row>
    <row r="21" spans="1:6">
      <c r="A21" s="8" t="s">
        <v>52</v>
      </c>
      <c r="B21" s="7">
        <f>100*LN(data!B152)</f>
        <v>862.88184624508608</v>
      </c>
      <c r="C21">
        <f>400*LN(data!C152/data!C151)</f>
        <v>3.0107570922306168</v>
      </c>
      <c r="D21">
        <f>data!H152</f>
        <v>9.43</v>
      </c>
      <c r="E21">
        <f>100*HousePrices!I22</f>
        <v>57.800739106871916</v>
      </c>
      <c r="F21">
        <v>20</v>
      </c>
    </row>
    <row r="22" spans="1:6">
      <c r="A22" s="8" t="s">
        <v>53</v>
      </c>
      <c r="B22" s="7">
        <f>100*LN(data!B153)</f>
        <v>864.81916288164769</v>
      </c>
      <c r="C22">
        <f>400*LN(data!C153/data!C152)</f>
        <v>4.9681102940699642</v>
      </c>
      <c r="D22">
        <f>data!H153</f>
        <v>9.6866666666666656</v>
      </c>
      <c r="E22">
        <f>100*HousePrices!I23</f>
        <v>57.636593596952324</v>
      </c>
      <c r="F22">
        <v>21</v>
      </c>
    </row>
    <row r="23" spans="1:6">
      <c r="A23" s="8" t="s">
        <v>54</v>
      </c>
      <c r="B23" s="7">
        <f>100*LN(data!B154)</f>
        <v>866.52514069586232</v>
      </c>
      <c r="C23">
        <f>400*LN(data!C154/data!C153)</f>
        <v>3.4383568261978774</v>
      </c>
      <c r="D23">
        <f>data!H154</f>
        <v>10.556666666666667</v>
      </c>
      <c r="E23">
        <f>100*HousePrices!I24</f>
        <v>57.826568022827907</v>
      </c>
      <c r="F23">
        <v>22</v>
      </c>
    </row>
    <row r="24" spans="1:6">
      <c r="A24" s="8" t="s">
        <v>55</v>
      </c>
      <c r="B24" s="7">
        <f>100*LN(data!B155)</f>
        <v>867.49233429981803</v>
      </c>
      <c r="C24">
        <f>400*LN(data!C155/data!C154)</f>
        <v>3.1854313003797969</v>
      </c>
      <c r="D24">
        <f>data!H155</f>
        <v>11.39</v>
      </c>
      <c r="E24">
        <f>100*HousePrices!I25</f>
        <v>58.133061549142973</v>
      </c>
      <c r="F24">
        <v>23</v>
      </c>
    </row>
    <row r="25" spans="1:6">
      <c r="A25" s="8" t="s">
        <v>56</v>
      </c>
      <c r="B25" s="7">
        <f>100*LN(data!B156)</f>
        <v>868.31065333720846</v>
      </c>
      <c r="C25">
        <f>400*LN(data!C156/data!C155)</f>
        <v>2.5348850402295957</v>
      </c>
      <c r="D25">
        <f>data!H156</f>
        <v>9.2666666666666675</v>
      </c>
      <c r="E25">
        <f>100*HousePrices!I26</f>
        <v>58.789269087073578</v>
      </c>
      <c r="F25">
        <v>24</v>
      </c>
    </row>
    <row r="26" spans="1:6">
      <c r="A26" s="8" t="s">
        <v>57</v>
      </c>
      <c r="B26" s="7">
        <f>100*LN(data!B157)</f>
        <v>869.23117017795789</v>
      </c>
      <c r="C26">
        <f>400*LN(data!C157/data!C156)</f>
        <v>4.4787438972627296</v>
      </c>
      <c r="D26">
        <f>data!H157</f>
        <v>8.4766666666666666</v>
      </c>
      <c r="E26">
        <f>100*HousePrices!I27</f>
        <v>58.657238168254807</v>
      </c>
      <c r="F26">
        <v>25</v>
      </c>
    </row>
    <row r="27" spans="1:6">
      <c r="A27" s="8" t="s">
        <v>58</v>
      </c>
      <c r="B27" s="7">
        <f>100*LN(data!B158)</f>
        <v>870.08120729870416</v>
      </c>
      <c r="C27">
        <f>400*LN(data!C158/data!C157)</f>
        <v>2.278222517112249</v>
      </c>
      <c r="D27">
        <f>data!H158</f>
        <v>7.9233333333333329</v>
      </c>
      <c r="E27">
        <f>100*HousePrices!I28</f>
        <v>59.389967772147841</v>
      </c>
      <c r="F27">
        <v>26</v>
      </c>
    </row>
    <row r="28" spans="1:6">
      <c r="A28" s="8" t="s">
        <v>59</v>
      </c>
      <c r="B28" s="7">
        <f>100*LN(data!B159)</f>
        <v>871.63287637250096</v>
      </c>
      <c r="C28">
        <f>400*LN(data!C159/data!C158)</f>
        <v>1.6529423470177569</v>
      </c>
      <c r="D28">
        <f>data!H159</f>
        <v>7.9</v>
      </c>
      <c r="E28">
        <f>100*HousePrices!I29</f>
        <v>60.687459365199373</v>
      </c>
      <c r="F28">
        <v>27</v>
      </c>
    </row>
    <row r="29" spans="1:6">
      <c r="A29" s="8" t="s">
        <v>60</v>
      </c>
      <c r="B29" s="7">
        <f>100*LN(data!B160)</f>
        <v>872.39738376011837</v>
      </c>
      <c r="C29">
        <f>400*LN(data!C160/data!C159)</f>
        <v>2.5748160299304117</v>
      </c>
      <c r="D29">
        <f>data!H160</f>
        <v>8.1033333333333335</v>
      </c>
      <c r="E29">
        <f>100*HousePrices!I30</f>
        <v>61.51459696092374</v>
      </c>
      <c r="F29">
        <v>28</v>
      </c>
    </row>
    <row r="30" spans="1:6">
      <c r="A30" s="8" t="s">
        <v>61</v>
      </c>
      <c r="B30" s="7">
        <f>100*LN(data!B161)</f>
        <v>873.34922525569516</v>
      </c>
      <c r="C30">
        <f>400*LN(data!C161/data!C160)</f>
        <v>2.0604411925498649</v>
      </c>
      <c r="D30">
        <f>data!H161</f>
        <v>7.8266666666666671</v>
      </c>
      <c r="E30">
        <f>100*HousePrices!I31</f>
        <v>62.609274602656214</v>
      </c>
      <c r="F30">
        <v>29</v>
      </c>
    </row>
    <row r="31" spans="1:6">
      <c r="A31" s="8" t="s">
        <v>62</v>
      </c>
      <c r="B31" s="7">
        <f>100*LN(data!B162)</f>
        <v>873.74538712468086</v>
      </c>
      <c r="C31">
        <f>400*LN(data!C162/data!C161)</f>
        <v>2.0498820159577487</v>
      </c>
      <c r="D31">
        <f>data!H162</f>
        <v>6.92</v>
      </c>
      <c r="E31">
        <f>100*HousePrices!I32</f>
        <v>63.972479848118894</v>
      </c>
      <c r="F31">
        <v>30</v>
      </c>
    </row>
    <row r="32" spans="1:6">
      <c r="A32" s="8" t="s">
        <v>63</v>
      </c>
      <c r="B32" s="7">
        <f>100*LN(data!B163)</f>
        <v>874.69857887502337</v>
      </c>
      <c r="C32">
        <f>400*LN(data!C163/data!C162)</f>
        <v>2.3083305543086259</v>
      </c>
      <c r="D32">
        <f>data!H163</f>
        <v>6.206666666666667</v>
      </c>
      <c r="E32">
        <f>100*HousePrices!I33</f>
        <v>64.942042064582665</v>
      </c>
      <c r="F32">
        <v>31</v>
      </c>
    </row>
    <row r="33" spans="1:6">
      <c r="A33" s="8" t="s">
        <v>64</v>
      </c>
      <c r="B33" s="7">
        <f>100*LN(data!B164)</f>
        <v>875.20129497388302</v>
      </c>
      <c r="C33">
        <f>400*LN(data!C164/data!C163)</f>
        <v>2.6067815310818991</v>
      </c>
      <c r="D33">
        <f>data!H164</f>
        <v>6.2666666666666666</v>
      </c>
      <c r="E33">
        <f>100*HousePrices!I34</f>
        <v>66.184339624301288</v>
      </c>
      <c r="F33">
        <v>32</v>
      </c>
    </row>
    <row r="34" spans="1:6">
      <c r="A34" s="8" t="s">
        <v>65</v>
      </c>
      <c r="B34" s="7">
        <f>100*LN(data!B165)</f>
        <v>875.85739100391766</v>
      </c>
      <c r="C34">
        <f>400*LN(data!C165/data!C164)</f>
        <v>3.2913331564847721</v>
      </c>
      <c r="D34">
        <f>data!H165</f>
        <v>6.22</v>
      </c>
      <c r="E34">
        <f>100*HousePrices!I35</f>
        <v>67.114320870866976</v>
      </c>
      <c r="F34">
        <v>33</v>
      </c>
    </row>
    <row r="35" spans="1:6">
      <c r="A35" s="8" t="s">
        <v>66</v>
      </c>
      <c r="B35" s="7">
        <f>100*LN(data!B166)</f>
        <v>876.9510694227414</v>
      </c>
      <c r="C35">
        <f>400*LN(data!C166/data!C165)</f>
        <v>2.1737838033636838</v>
      </c>
      <c r="D35">
        <f>data!H166</f>
        <v>6.65</v>
      </c>
      <c r="E35">
        <f>100*HousePrices!I36</f>
        <v>67.948824379445057</v>
      </c>
      <c r="F35">
        <v>34</v>
      </c>
    </row>
    <row r="36" spans="1:6">
      <c r="A36" s="8" t="s">
        <v>67</v>
      </c>
      <c r="B36" s="7">
        <f>100*LN(data!B167)</f>
        <v>877.85467914883282</v>
      </c>
      <c r="C36">
        <f>400*LN(data!C167/data!C166)</f>
        <v>2.9691128553979906</v>
      </c>
      <c r="D36">
        <f>data!H167</f>
        <v>6.8433333333333337</v>
      </c>
      <c r="E36">
        <f>100*HousePrices!I37</f>
        <v>68.275108539981659</v>
      </c>
      <c r="F36">
        <v>35</v>
      </c>
    </row>
    <row r="37" spans="1:6">
      <c r="A37" s="8" t="s">
        <v>68</v>
      </c>
      <c r="B37" s="7">
        <f>100*LN(data!B168)</f>
        <v>879.5857727826467</v>
      </c>
      <c r="C37">
        <f>400*LN(data!C168/data!C167)</f>
        <v>2.8931549697906465</v>
      </c>
      <c r="D37">
        <f>data!H168</f>
        <v>6.916666666666667</v>
      </c>
      <c r="E37">
        <f>100*HousePrices!I38</f>
        <v>68.553077161755027</v>
      </c>
      <c r="F37">
        <v>36</v>
      </c>
    </row>
    <row r="38" spans="1:6">
      <c r="A38" s="8" t="s">
        <v>69</v>
      </c>
      <c r="B38" s="7">
        <f>100*LN(data!B169)</f>
        <v>880.07344023223163</v>
      </c>
      <c r="C38">
        <f>400*LN(data!C169/data!C168)</f>
        <v>3.3875459121823748</v>
      </c>
      <c r="D38">
        <f>data!H169</f>
        <v>6.663333333333334</v>
      </c>
      <c r="E38">
        <f>100*HousePrices!I39</f>
        <v>69.103017433292365</v>
      </c>
      <c r="F38">
        <v>37</v>
      </c>
    </row>
    <row r="39" spans="1:6">
      <c r="A39" s="8" t="s">
        <v>70</v>
      </c>
      <c r="B39" s="7">
        <f>100*LN(data!B170)</f>
        <v>881.3370675453117</v>
      </c>
      <c r="C39">
        <f>400*LN(data!C170/data!C169)</f>
        <v>3.8055622064926458</v>
      </c>
      <c r="D39">
        <f>data!H170</f>
        <v>7.1566666666666663</v>
      </c>
      <c r="E39">
        <f>100*HousePrices!I40</f>
        <v>70.004814350504233</v>
      </c>
      <c r="F39">
        <v>38</v>
      </c>
    </row>
    <row r="40" spans="1:6">
      <c r="A40" s="8" t="s">
        <v>71</v>
      </c>
      <c r="B40" s="7">
        <f>100*LN(data!B171)</f>
        <v>881.86858570840843</v>
      </c>
      <c r="C40">
        <f>400*LN(data!C171/data!C170)</f>
        <v>4.44269990533369</v>
      </c>
      <c r="D40">
        <f>data!H171</f>
        <v>7.9833333333333334</v>
      </c>
      <c r="E40">
        <f>100*HousePrices!I41</f>
        <v>69.80648157614678</v>
      </c>
      <c r="F40">
        <v>39</v>
      </c>
    </row>
    <row r="41" spans="1:6">
      <c r="A41" s="8" t="s">
        <v>72</v>
      </c>
      <c r="B41" s="7">
        <f>100*LN(data!B172)</f>
        <v>883.18012829872714</v>
      </c>
      <c r="C41">
        <f>400*LN(data!C172/data!C171)</f>
        <v>2.9885061128792123</v>
      </c>
      <c r="D41">
        <f>data!H172</f>
        <v>8.4700000000000006</v>
      </c>
      <c r="E41">
        <f>100*HousePrices!I42</f>
        <v>70.358082254954994</v>
      </c>
      <c r="F41">
        <v>40</v>
      </c>
    </row>
    <row r="42" spans="1:6">
      <c r="A42" s="8" t="s">
        <v>73</v>
      </c>
      <c r="B42" s="7">
        <f>100*LN(data!B173)</f>
        <v>884.18987572085155</v>
      </c>
      <c r="C42">
        <f>400*LN(data!C173/data!C172)</f>
        <v>4.5006048641763785</v>
      </c>
      <c r="D42">
        <f>data!H173</f>
        <v>9.4433333333333334</v>
      </c>
      <c r="E42">
        <f>100*HousePrices!I43</f>
        <v>70.270175446901902</v>
      </c>
      <c r="F42">
        <v>41</v>
      </c>
    </row>
    <row r="43" spans="1:6">
      <c r="A43" s="8" t="s">
        <v>74</v>
      </c>
      <c r="B43" s="7">
        <f>100*LN(data!B174)</f>
        <v>884.84333359120603</v>
      </c>
      <c r="C43">
        <f>400*LN(data!C174/data!C173)</f>
        <v>3.8177629717037886</v>
      </c>
      <c r="D43">
        <f>data!H174</f>
        <v>9.7266666666666666</v>
      </c>
      <c r="E43">
        <f>100*HousePrices!I44</f>
        <v>70.605365679004976</v>
      </c>
      <c r="F43">
        <v>42</v>
      </c>
    </row>
    <row r="44" spans="1:6">
      <c r="A44" s="8" t="s">
        <v>75</v>
      </c>
      <c r="B44" s="7">
        <f>100*LN(data!B175)</f>
        <v>885.55413816214138</v>
      </c>
      <c r="C44">
        <f>400*LN(data!C175/data!C174)</f>
        <v>2.8243853152609399</v>
      </c>
      <c r="D44">
        <f>data!H175</f>
        <v>9.0833333333333339</v>
      </c>
      <c r="E44">
        <f>100*HousePrices!I45</f>
        <v>71.815982664734705</v>
      </c>
      <c r="F44">
        <v>43</v>
      </c>
    </row>
    <row r="45" spans="1:6">
      <c r="A45" s="8" t="s">
        <v>76</v>
      </c>
      <c r="B45" s="7">
        <f>100*LN(data!B176)</f>
        <v>885.80718483493149</v>
      </c>
      <c r="C45">
        <f>400*LN(data!C176/data!C175)</f>
        <v>2.7592589705387303</v>
      </c>
      <c r="D45">
        <f>data!H176</f>
        <v>8.6133333333333333</v>
      </c>
      <c r="E45">
        <f>100*HousePrices!I46</f>
        <v>72.268658854846009</v>
      </c>
      <c r="F45">
        <v>44</v>
      </c>
    </row>
    <row r="46" spans="1:6">
      <c r="A46" s="8" t="s">
        <v>77</v>
      </c>
      <c r="B46" s="7">
        <f>100*LN(data!B177)</f>
        <v>886.95528378372967</v>
      </c>
      <c r="C46">
        <f>400*LN(data!C177/data!C176)</f>
        <v>4.7560009608814307</v>
      </c>
      <c r="D46">
        <f>data!H177</f>
        <v>8.25</v>
      </c>
      <c r="E46">
        <f>100*HousePrices!I47</f>
        <v>71.57737817528664</v>
      </c>
      <c r="F46">
        <v>45</v>
      </c>
    </row>
    <row r="47" spans="1:6">
      <c r="A47" s="8" t="s">
        <v>78</v>
      </c>
      <c r="B47" s="7">
        <f>100*LN(data!B178)</f>
        <v>887.21031186289656</v>
      </c>
      <c r="C47">
        <f>400*LN(data!C178/data!C177)</f>
        <v>4.6312504786370274</v>
      </c>
      <c r="D47">
        <f>data!H178</f>
        <v>8.2433333333333323</v>
      </c>
      <c r="E47">
        <f>100*HousePrices!I48</f>
        <v>70.785266505067398</v>
      </c>
      <c r="F47">
        <v>46</v>
      </c>
    </row>
    <row r="48" spans="1:6">
      <c r="A48" s="8" t="s">
        <v>79</v>
      </c>
      <c r="B48" s="7">
        <f>100*LN(data!B179)</f>
        <v>887.21719776925113</v>
      </c>
      <c r="C48">
        <f>400*LN(data!C179/data!C178)</f>
        <v>3.5263663391720006</v>
      </c>
      <c r="D48">
        <f>data!H179</f>
        <v>8.16</v>
      </c>
      <c r="E48">
        <f>100*HousePrices!I49</f>
        <v>70.290904390726453</v>
      </c>
      <c r="F48">
        <v>47</v>
      </c>
    </row>
    <row r="49" spans="1:6">
      <c r="A49" s="8" t="s">
        <v>80</v>
      </c>
      <c r="B49" s="7">
        <f>100*LN(data!B180)</f>
        <v>886.4585161569529</v>
      </c>
      <c r="C49">
        <f>400*LN(data!C180/data!C179)</f>
        <v>2.9876806557428361</v>
      </c>
      <c r="D49">
        <f>data!H180</f>
        <v>7.7433333333333323</v>
      </c>
      <c r="E49">
        <f>100*HousePrices!I50</f>
        <v>69.42763442567869</v>
      </c>
      <c r="F49">
        <v>48</v>
      </c>
    </row>
    <row r="50" spans="1:6">
      <c r="A50" s="8" t="s">
        <v>81</v>
      </c>
      <c r="B50" s="7">
        <f>100*LN(data!B181)</f>
        <v>885.94810558725112</v>
      </c>
      <c r="C50">
        <f>400*LN(data!C181/data!C180)</f>
        <v>4.7152201126874944</v>
      </c>
      <c r="D50">
        <f>data!H181</f>
        <v>6.4266666666666667</v>
      </c>
      <c r="E50">
        <f>100*HousePrices!I51</f>
        <v>69.078887131153891</v>
      </c>
      <c r="F50">
        <v>49</v>
      </c>
    </row>
    <row r="51" spans="1:6">
      <c r="A51" s="8" t="s">
        <v>82</v>
      </c>
      <c r="B51" s="7">
        <f>100*LN(data!B182)</f>
        <v>886.59435989938481</v>
      </c>
      <c r="C51">
        <f>400*LN(data!C182/data!C181)</f>
        <v>2.5698725390653228</v>
      </c>
      <c r="D51">
        <f>data!H182</f>
        <v>5.8633333333333342</v>
      </c>
      <c r="E51">
        <f>100*HousePrices!I52</f>
        <v>69.070119103898435</v>
      </c>
      <c r="F51">
        <v>50</v>
      </c>
    </row>
    <row r="52" spans="1:6">
      <c r="A52" s="8" t="s">
        <v>83</v>
      </c>
      <c r="B52" s="7">
        <f>100*LN(data!B183)</f>
        <v>887.07666507199508</v>
      </c>
      <c r="C52">
        <f>400*LN(data!C183/data!C182)</f>
        <v>2.8272685146148495</v>
      </c>
      <c r="D52">
        <f>data!H183</f>
        <v>5.6433333333333335</v>
      </c>
      <c r="E52">
        <f>100*HousePrices!I53</f>
        <v>68.325748260268782</v>
      </c>
      <c r="F52">
        <v>51</v>
      </c>
    </row>
    <row r="53" spans="1:6">
      <c r="A53" s="8" t="s">
        <v>84</v>
      </c>
      <c r="B53" s="7">
        <f>100*LN(data!B184)</f>
        <v>887.54431343925671</v>
      </c>
      <c r="C53">
        <f>400*LN(data!C184/data!C183)</f>
        <v>2.0898098933394902</v>
      </c>
      <c r="D53">
        <f>data!H184</f>
        <v>4.8166666666666664</v>
      </c>
      <c r="E53">
        <f>100*HousePrices!I54</f>
        <v>69.416280524113901</v>
      </c>
      <c r="F53">
        <v>52</v>
      </c>
    </row>
    <row r="54" spans="1:6">
      <c r="A54" s="8" t="s">
        <v>85</v>
      </c>
      <c r="B54" s="7">
        <f>100*LN(data!B185)</f>
        <v>888.57500252888087</v>
      </c>
      <c r="C54">
        <f>400*LN(data!C185/data!C184)</f>
        <v>2.4103930141360239</v>
      </c>
      <c r="D54">
        <f>data!H185</f>
        <v>4.0233333333333334</v>
      </c>
      <c r="E54">
        <f>100*HousePrices!I55</f>
        <v>69.621121842688893</v>
      </c>
      <c r="F54">
        <v>53</v>
      </c>
    </row>
    <row r="55" spans="1:6">
      <c r="A55" s="8" t="s">
        <v>86</v>
      </c>
      <c r="B55" s="7">
        <f>100*LN(data!B186)</f>
        <v>889.53467104069898</v>
      </c>
      <c r="C55">
        <f>400*LN(data!C186/data!C185)</f>
        <v>2.1825300932146687</v>
      </c>
      <c r="D55">
        <f>data!H186</f>
        <v>3.77</v>
      </c>
      <c r="E55">
        <f>100*HousePrices!I56</f>
        <v>69.000885474735171</v>
      </c>
      <c r="F55">
        <v>54</v>
      </c>
    </row>
    <row r="56" spans="1:6">
      <c r="A56" s="8" t="s">
        <v>87</v>
      </c>
      <c r="B56" s="7">
        <f>100*LN(data!B187)</f>
        <v>890.51051402768132</v>
      </c>
      <c r="C56">
        <f>400*LN(data!C187/data!C186)</f>
        <v>1.8058721418106451</v>
      </c>
      <c r="D56">
        <f>data!H187</f>
        <v>3.2566666666666664</v>
      </c>
      <c r="E56">
        <f>100*HousePrices!I57</f>
        <v>69.504227571904494</v>
      </c>
      <c r="F56">
        <v>55</v>
      </c>
    </row>
    <row r="57" spans="1:6">
      <c r="A57" s="8" t="s">
        <v>88</v>
      </c>
      <c r="B57" s="7">
        <f>100*LN(data!B188)</f>
        <v>891.60615218871851</v>
      </c>
      <c r="C57">
        <f>400*LN(data!C188/data!C187)</f>
        <v>2.0690217723478459</v>
      </c>
      <c r="D57">
        <f>data!H188</f>
        <v>3.0366666666666666</v>
      </c>
      <c r="E57">
        <f>100*HousePrices!I58</f>
        <v>69.674246210564576</v>
      </c>
      <c r="F57">
        <v>56</v>
      </c>
    </row>
    <row r="58" spans="1:6">
      <c r="A58" s="8" t="s">
        <v>89</v>
      </c>
      <c r="B58" s="7">
        <f>100*LN(data!B189)</f>
        <v>891.72728908747297</v>
      </c>
      <c r="C58">
        <f>400*LN(data!C189/data!C188)</f>
        <v>3.1041269232177533</v>
      </c>
      <c r="D58">
        <f>data!H189</f>
        <v>3.04</v>
      </c>
      <c r="E58">
        <f>100*HousePrices!I59</f>
        <v>68.982740772351121</v>
      </c>
      <c r="F58">
        <v>57</v>
      </c>
    </row>
    <row r="59" spans="1:6">
      <c r="A59" s="8" t="s">
        <v>90</v>
      </c>
      <c r="B59" s="7">
        <f>100*LN(data!B190)</f>
        <v>892.23267779105163</v>
      </c>
      <c r="C59">
        <f>400*LN(data!C190/data!C189)</f>
        <v>2.1967456589363898</v>
      </c>
      <c r="D59">
        <f>data!H190</f>
        <v>3</v>
      </c>
      <c r="E59">
        <f>100*HousePrices!I60</f>
        <v>69.315430753840076</v>
      </c>
      <c r="F59">
        <v>58</v>
      </c>
    </row>
    <row r="60" spans="1:6">
      <c r="A60" s="8" t="s">
        <v>91</v>
      </c>
      <c r="B60" s="7">
        <f>100*LN(data!B191)</f>
        <v>892.7446285470495</v>
      </c>
      <c r="C60">
        <f>400*LN(data!C191/data!C190)</f>
        <v>1.7198487685608412</v>
      </c>
      <c r="D60">
        <f>data!H191</f>
        <v>3.06</v>
      </c>
      <c r="E60">
        <f>100*HousePrices!I61</f>
        <v>69.556885631089841</v>
      </c>
      <c r="F60">
        <v>59</v>
      </c>
    </row>
    <row r="61" spans="1:6">
      <c r="A61" s="8" t="s">
        <v>92</v>
      </c>
      <c r="B61" s="7">
        <f>100*LN(data!B192)</f>
        <v>894.08132957118016</v>
      </c>
      <c r="C61">
        <f>400*LN(data!C192/data!C191)</f>
        <v>2.1080180314451584</v>
      </c>
      <c r="D61">
        <f>data!H192</f>
        <v>2.99</v>
      </c>
      <c r="E61">
        <f>100*HousePrices!I62</f>
        <v>69.988765418197559</v>
      </c>
      <c r="F61">
        <v>60</v>
      </c>
    </row>
    <row r="62" spans="1:6">
      <c r="A62" s="8" t="s">
        <v>93</v>
      </c>
      <c r="B62" s="7">
        <f>100*LN(data!B193)</f>
        <v>895.09292825914258</v>
      </c>
      <c r="C62">
        <f>400*LN(data!C193/data!C192)</f>
        <v>2.4186036870664447</v>
      </c>
      <c r="D62">
        <f>data!H193</f>
        <v>3.2133333333333334</v>
      </c>
      <c r="E62">
        <f>100*HousePrices!I63</f>
        <v>70.074133704534972</v>
      </c>
      <c r="F62">
        <v>61</v>
      </c>
    </row>
    <row r="63" spans="1:6">
      <c r="A63" s="8" t="s">
        <v>94</v>
      </c>
      <c r="B63" s="7">
        <f>100*LN(data!B194)</f>
        <v>896.3887507122156</v>
      </c>
      <c r="C63">
        <f>400*LN(data!C194/data!C193)</f>
        <v>1.6754697758302863</v>
      </c>
      <c r="D63">
        <f>data!H194</f>
        <v>3.94</v>
      </c>
      <c r="E63">
        <f>100*HousePrices!I64</f>
        <v>70.185939717671346</v>
      </c>
      <c r="F63">
        <v>62</v>
      </c>
    </row>
    <row r="64" spans="1:6">
      <c r="A64" s="8" t="s">
        <v>95</v>
      </c>
      <c r="B64" s="7">
        <f>100*LN(data!B195)</f>
        <v>896.94738169488858</v>
      </c>
      <c r="C64">
        <f>400*LN(data!C195/data!C194)</f>
        <v>2.5531435720011206</v>
      </c>
      <c r="D64">
        <f>data!H195</f>
        <v>4.4866666666666672</v>
      </c>
      <c r="E64">
        <f>100*HousePrices!I65</f>
        <v>69.842610784112139</v>
      </c>
      <c r="F64">
        <v>63</v>
      </c>
    </row>
    <row r="65" spans="1:6">
      <c r="A65" s="8" t="s">
        <v>96</v>
      </c>
      <c r="B65" s="7">
        <f>100*LN(data!B196)</f>
        <v>898.11343560029968</v>
      </c>
      <c r="C65">
        <f>400*LN(data!C196/data!C195)</f>
        <v>1.8602429357826018</v>
      </c>
      <c r="D65">
        <f>data!H196</f>
        <v>5.166666666666667</v>
      </c>
      <c r="E65">
        <f>100*HousePrices!I66</f>
        <v>69.380746295079462</v>
      </c>
      <c r="F65">
        <v>64</v>
      </c>
    </row>
    <row r="66" spans="1:6">
      <c r="A66" s="8" t="s">
        <v>97</v>
      </c>
      <c r="B66" s="7">
        <f>100*LN(data!B197)</f>
        <v>898.39082943817982</v>
      </c>
      <c r="C66">
        <f>400*LN(data!C197/data!C196)</f>
        <v>2.5339570279530514</v>
      </c>
      <c r="D66">
        <f>data!H197</f>
        <v>5.81</v>
      </c>
      <c r="E66">
        <f>100*HousePrices!I67</f>
        <v>69.129195503022174</v>
      </c>
      <c r="F66">
        <v>65</v>
      </c>
    </row>
    <row r="67" spans="1:6">
      <c r="A67" s="8" t="s">
        <v>98</v>
      </c>
      <c r="B67" s="7">
        <f>100*LN(data!B198)</f>
        <v>898.56919388952031</v>
      </c>
      <c r="C67">
        <f>400*LN(data!C198/data!C197)</f>
        <v>1.4352021242544346</v>
      </c>
      <c r="D67">
        <f>data!H198</f>
        <v>6.02</v>
      </c>
      <c r="E67">
        <f>100*HousePrices!I68</f>
        <v>70.457955770227613</v>
      </c>
      <c r="F67">
        <v>66</v>
      </c>
    </row>
    <row r="68" spans="1:6">
      <c r="A68" s="8" t="s">
        <v>99</v>
      </c>
      <c r="B68" s="7">
        <f>100*LN(data!B199)</f>
        <v>899.38069257015786</v>
      </c>
      <c r="C68">
        <f>400*LN(data!C199/data!C198)</f>
        <v>1.8680660405350218</v>
      </c>
      <c r="D68">
        <f>data!H199</f>
        <v>5.7966666666666669</v>
      </c>
      <c r="E68">
        <f>100*HousePrices!I69</f>
        <v>71.417860595346923</v>
      </c>
      <c r="F68">
        <v>67</v>
      </c>
    </row>
    <row r="69" spans="1:6">
      <c r="A69" s="8" t="s">
        <v>100</v>
      </c>
      <c r="B69" s="7">
        <f>100*LN(data!B200)</f>
        <v>900.10945483027683</v>
      </c>
      <c r="C69">
        <f>400*LN(data!C200/data!C199)</f>
        <v>1.9197753879223975</v>
      </c>
      <c r="D69">
        <f>data!H200</f>
        <v>5.72</v>
      </c>
      <c r="E69">
        <f>100*HousePrices!I70</f>
        <v>71.859143923130205</v>
      </c>
      <c r="F69">
        <v>68</v>
      </c>
    </row>
    <row r="70" spans="1:6">
      <c r="A70" s="8" t="s">
        <v>101</v>
      </c>
      <c r="B70" s="7">
        <f>100*LN(data!B201)</f>
        <v>900.81251621433319</v>
      </c>
      <c r="C70">
        <f>400*LN(data!C201/data!C200)</f>
        <v>2.5583094931256323</v>
      </c>
      <c r="D70">
        <f>data!H201</f>
        <v>5.3633333333333333</v>
      </c>
      <c r="E70">
        <f>100*HousePrices!I71</f>
        <v>72.356009262652776</v>
      </c>
      <c r="F70">
        <v>69</v>
      </c>
    </row>
    <row r="71" spans="1:6">
      <c r="A71" s="8" t="s">
        <v>102</v>
      </c>
      <c r="B71" s="7">
        <f>100*LN(data!B202)</f>
        <v>902.43834954071485</v>
      </c>
      <c r="C71">
        <f>400*LN(data!C202/data!C201)</f>
        <v>1.416142708243459</v>
      </c>
      <c r="D71">
        <f>data!H202</f>
        <v>5.2433333333333332</v>
      </c>
      <c r="E71">
        <f>100*HousePrices!I72</f>
        <v>72.133347855497917</v>
      </c>
      <c r="F71">
        <v>70</v>
      </c>
    </row>
    <row r="72" spans="1:6">
      <c r="A72" s="8" t="s">
        <v>103</v>
      </c>
      <c r="B72" s="7">
        <f>100*LN(data!B203)</f>
        <v>903.27313338033127</v>
      </c>
      <c r="C72">
        <f>400*LN(data!C203/data!C202)</f>
        <v>1.2451371921960415</v>
      </c>
      <c r="D72">
        <f>data!H203</f>
        <v>5.3066666666666675</v>
      </c>
      <c r="E72">
        <f>100*HousePrices!I73</f>
        <v>72.102622117807869</v>
      </c>
      <c r="F72">
        <v>71</v>
      </c>
    </row>
    <row r="73" spans="1:6">
      <c r="A73" s="8" t="s">
        <v>104</v>
      </c>
      <c r="B73" s="7">
        <f>100*LN(data!B204)</f>
        <v>904.43533178334178</v>
      </c>
      <c r="C73">
        <f>400*LN(data!C204/data!C203)</f>
        <v>2.1188896740551524</v>
      </c>
      <c r="D73">
        <f>data!H204</f>
        <v>5.28</v>
      </c>
      <c r="E73">
        <f>100*HousePrices!I74</f>
        <v>72.492250311555125</v>
      </c>
      <c r="F73">
        <v>72</v>
      </c>
    </row>
    <row r="74" spans="1:6">
      <c r="A74" s="8" t="s">
        <v>105</v>
      </c>
      <c r="B74" s="7">
        <f>100*LN(data!B205)</f>
        <v>905.20537676591482</v>
      </c>
      <c r="C74">
        <f>400*LN(data!C205/data!C204)</f>
        <v>2.5498228862402774</v>
      </c>
      <c r="D74">
        <f>data!H205</f>
        <v>5.2766666666666673</v>
      </c>
      <c r="E74">
        <f>100*HousePrices!I75</f>
        <v>72.620164801794999</v>
      </c>
      <c r="F74">
        <v>73</v>
      </c>
    </row>
    <row r="75" spans="1:6">
      <c r="A75" s="8" t="s">
        <v>106</v>
      </c>
      <c r="B75" s="7">
        <f>100*LN(data!B206)</f>
        <v>906.71431006095827</v>
      </c>
      <c r="C75">
        <f>400*LN(data!C206/data!C205)</f>
        <v>0.63912554331176852</v>
      </c>
      <c r="D75">
        <f>data!H206</f>
        <v>5.5233333333333334</v>
      </c>
      <c r="E75">
        <f>100*HousePrices!I76</f>
        <v>73.372006310524185</v>
      </c>
      <c r="F75">
        <v>74</v>
      </c>
    </row>
    <row r="76" spans="1:6">
      <c r="A76" s="8" t="s">
        <v>107</v>
      </c>
      <c r="B76" s="7">
        <f>100*LN(data!B207)</f>
        <v>907.9516168748288</v>
      </c>
      <c r="C76">
        <f>400*LN(data!C207/data!C206)</f>
        <v>1.3756960189107099</v>
      </c>
      <c r="D76">
        <f>data!H207</f>
        <v>5.5333333333333323</v>
      </c>
      <c r="E76">
        <f>100*HousePrices!I77</f>
        <v>74.33121819849147</v>
      </c>
      <c r="F76">
        <v>75</v>
      </c>
    </row>
    <row r="77" spans="1:6">
      <c r="A77" s="8" t="s">
        <v>108</v>
      </c>
      <c r="B77" s="7">
        <f>100*LN(data!B208)</f>
        <v>908.68627277707685</v>
      </c>
      <c r="C77">
        <f>400*LN(data!C208/data!C207)</f>
        <v>1.3042126717846858</v>
      </c>
      <c r="D77">
        <f>data!H208</f>
        <v>5.5066666666666668</v>
      </c>
      <c r="E77">
        <f>100*HousePrices!I78</f>
        <v>75.39961254172924</v>
      </c>
      <c r="F77">
        <v>76</v>
      </c>
    </row>
    <row r="78" spans="1:6">
      <c r="A78" s="8" t="s">
        <v>109</v>
      </c>
      <c r="B78" s="7">
        <f>100*LN(data!B209)</f>
        <v>909.78647147372624</v>
      </c>
      <c r="C78">
        <f>400*LN(data!C209/data!C208)</f>
        <v>1.0128434306795446</v>
      </c>
      <c r="D78">
        <f>data!H209</f>
        <v>5.52</v>
      </c>
      <c r="E78">
        <f>100*HousePrices!I79</f>
        <v>76.567341779071455</v>
      </c>
      <c r="F78">
        <v>77</v>
      </c>
    </row>
    <row r="79" spans="1:6">
      <c r="A79" s="8" t="s">
        <v>110</v>
      </c>
      <c r="B79" s="7">
        <f>100*LN(data!B210)</f>
        <v>910.44562748290434</v>
      </c>
      <c r="C79">
        <f>400*LN(data!C210/data!C209)</f>
        <v>0.66549527147831955</v>
      </c>
      <c r="D79">
        <f>data!H210</f>
        <v>5.5</v>
      </c>
      <c r="E79">
        <f>100*HousePrices!I80</f>
        <v>77.408689318969863</v>
      </c>
      <c r="F79">
        <v>78</v>
      </c>
    </row>
    <row r="80" spans="1:6">
      <c r="A80" s="8" t="s">
        <v>111</v>
      </c>
      <c r="B80" s="7">
        <f>100*LN(data!B211)</f>
        <v>911.59041901243518</v>
      </c>
      <c r="C80">
        <f>400*LN(data!C211/data!C210)</f>
        <v>1.4560630859762578</v>
      </c>
      <c r="D80">
        <f>data!H211</f>
        <v>5.5333333333333341</v>
      </c>
      <c r="E80">
        <f>100*HousePrices!I81</f>
        <v>78.331744759639747</v>
      </c>
      <c r="F80">
        <v>79</v>
      </c>
    </row>
    <row r="81" spans="1:6">
      <c r="A81" s="8" t="s">
        <v>112</v>
      </c>
      <c r="B81" s="7">
        <f>100*LN(data!B212)</f>
        <v>913.09812056350324</v>
      </c>
      <c r="C81">
        <f>400*LN(data!C212/data!C211)</f>
        <v>1.3806373312895768</v>
      </c>
      <c r="D81">
        <f>data!H212</f>
        <v>4.8600000000000003</v>
      </c>
      <c r="E81">
        <f>100*HousePrices!I82</f>
        <v>79.260811280786299</v>
      </c>
      <c r="F81">
        <v>80</v>
      </c>
    </row>
    <row r="82" spans="1:6">
      <c r="A82" s="8" t="s">
        <v>113</v>
      </c>
      <c r="B82" s="7">
        <f>100*LN(data!B213)</f>
        <v>913.94368907219746</v>
      </c>
      <c r="C82">
        <f>400*LN(data!C213/data!C212)</f>
        <v>1.6225532126612681</v>
      </c>
      <c r="D82">
        <f>data!H213</f>
        <v>4.7333333333333334</v>
      </c>
      <c r="E82">
        <f>100*HousePrices!I83</f>
        <v>79.782025175318068</v>
      </c>
      <c r="F82">
        <v>81</v>
      </c>
    </row>
    <row r="83" spans="1:6">
      <c r="A83" s="8" t="s">
        <v>114</v>
      </c>
      <c r="B83" s="7">
        <f>100*LN(data!B214)</f>
        <v>914.7675401312988</v>
      </c>
      <c r="C83">
        <f>400*LN(data!C214/data!C213)</f>
        <v>1.4194741104313524</v>
      </c>
      <c r="D83">
        <f>data!H214</f>
        <v>4.746666666666667</v>
      </c>
      <c r="E83">
        <f>100*HousePrices!I84</f>
        <v>80.837760880304273</v>
      </c>
      <c r="F83">
        <v>82</v>
      </c>
    </row>
    <row r="84" spans="1:6">
      <c r="A84" s="8" t="s">
        <v>115</v>
      </c>
      <c r="B84" s="7">
        <f>100*LN(data!B215)</f>
        <v>915.92825235532655</v>
      </c>
      <c r="C84">
        <f>400*LN(data!C215/data!C214)</f>
        <v>1.3858880318916944</v>
      </c>
      <c r="D84">
        <f>data!H215</f>
        <v>5.0933333333333337</v>
      </c>
      <c r="E84">
        <f>100*HousePrices!I85</f>
        <v>81.707343881711296</v>
      </c>
      <c r="F84">
        <v>83</v>
      </c>
    </row>
    <row r="85" spans="1:6">
      <c r="A85" s="8" t="s">
        <v>116</v>
      </c>
      <c r="B85" s="7">
        <f>100*LN(data!B216)</f>
        <v>917.68961984457883</v>
      </c>
      <c r="C85">
        <f>400*LN(data!C216/data!C215)</f>
        <v>1.7063326035867652</v>
      </c>
      <c r="D85">
        <f>data!H216</f>
        <v>5.3066666666666675</v>
      </c>
      <c r="E85">
        <f>100*HousePrices!I86</f>
        <v>82.359803942176598</v>
      </c>
      <c r="F85">
        <v>84</v>
      </c>
    </row>
    <row r="86" spans="1:6">
      <c r="A86" s="8" t="s">
        <v>117</v>
      </c>
      <c r="B86" s="7">
        <f>100*LN(data!B217)</f>
        <v>917.94306506542182</v>
      </c>
      <c r="C86">
        <f>400*LN(data!C217/data!C216)</f>
        <v>3.5803201375807516</v>
      </c>
      <c r="D86">
        <f>data!H217</f>
        <v>5.68</v>
      </c>
      <c r="E86">
        <f>100*HousePrices!I87</f>
        <v>83.277276920573399</v>
      </c>
      <c r="F86">
        <v>85</v>
      </c>
    </row>
    <row r="87" spans="1:6">
      <c r="A87" s="8" t="s">
        <v>118</v>
      </c>
      <c r="B87" s="7">
        <f>100*LN(data!B218)</f>
        <v>919.50127011104087</v>
      </c>
      <c r="C87">
        <f>400*LN(data!C218/data!C217)</f>
        <v>1.7200697653192594</v>
      </c>
      <c r="D87">
        <f>data!H218</f>
        <v>6.2733333333333334</v>
      </c>
      <c r="E87">
        <f>100*HousePrices!I88</f>
        <v>84.54075012125459</v>
      </c>
      <c r="F87">
        <v>86</v>
      </c>
    </row>
    <row r="88" spans="1:6">
      <c r="A88" s="8" t="s">
        <v>119</v>
      </c>
      <c r="B88" s="7">
        <f>100*LN(data!B219)</f>
        <v>919.38657068656869</v>
      </c>
      <c r="C88">
        <f>400*LN(data!C219/data!C218)</f>
        <v>2.0559634071268382</v>
      </c>
      <c r="D88">
        <f>data!H219</f>
        <v>6.52</v>
      </c>
      <c r="E88">
        <f>100*HousePrices!I89</f>
        <v>85.711797067448884</v>
      </c>
      <c r="F88">
        <v>87</v>
      </c>
    </row>
    <row r="89" spans="1:6">
      <c r="A89" s="8" t="s">
        <v>120</v>
      </c>
      <c r="B89" s="7">
        <f>100*LN(data!B220)</f>
        <v>919.90517950710785</v>
      </c>
      <c r="C89">
        <f>400*LN(data!C220/data!C219)</f>
        <v>1.6205073800333512</v>
      </c>
      <c r="D89">
        <f>data!H220</f>
        <v>6.4733333333333336</v>
      </c>
      <c r="E89">
        <f>100*HousePrices!I90</f>
        <v>86.953730052487543</v>
      </c>
      <c r="F89">
        <v>88</v>
      </c>
    </row>
    <row r="90" spans="1:6">
      <c r="A90" s="8" t="s">
        <v>121</v>
      </c>
      <c r="B90" s="7">
        <f>100*LN(data!B221)</f>
        <v>919.78199171821689</v>
      </c>
      <c r="C90">
        <f>400*LN(data!C221/data!C220)</f>
        <v>3.2135680206741042</v>
      </c>
      <c r="D90">
        <f>data!H221</f>
        <v>5.5933333333333337</v>
      </c>
      <c r="E90">
        <f>100*HousePrices!I91</f>
        <v>88.645147326672017</v>
      </c>
      <c r="F90">
        <v>89</v>
      </c>
    </row>
    <row r="91" spans="1:6">
      <c r="A91" s="8" t="s">
        <v>122</v>
      </c>
      <c r="B91" s="7">
        <f>100*LN(data!B222)</f>
        <v>920.08869286539561</v>
      </c>
      <c r="C91">
        <f>400*LN(data!C222/data!C221)</f>
        <v>3.0393313655436911</v>
      </c>
      <c r="D91">
        <f>data!H222</f>
        <v>4.3266666666666671</v>
      </c>
      <c r="E91">
        <f>100*HousePrices!I92</f>
        <v>89.653516966328084</v>
      </c>
      <c r="F91">
        <v>90</v>
      </c>
    </row>
    <row r="92" spans="1:6">
      <c r="A92" s="8" t="s">
        <v>123</v>
      </c>
      <c r="B92" s="7">
        <f>100*LN(data!B223)</f>
        <v>919.73625228109233</v>
      </c>
      <c r="C92">
        <f>400*LN(data!C223/data!C222)</f>
        <v>1.6513220835211888</v>
      </c>
      <c r="D92">
        <f>data!H223</f>
        <v>3.4966666666666666</v>
      </c>
      <c r="E92">
        <f>100*HousePrices!I93</f>
        <v>90.579024088526779</v>
      </c>
      <c r="F92">
        <v>91</v>
      </c>
    </row>
    <row r="93" spans="1:6">
      <c r="A93" s="8" t="s">
        <v>124</v>
      </c>
      <c r="B93" s="7">
        <f>100*LN(data!B224)</f>
        <v>920.13030581960504</v>
      </c>
      <c r="C93">
        <f>400*LN(data!C224/data!C223)</f>
        <v>2.0051920398248702</v>
      </c>
      <c r="D93">
        <f>data!H224</f>
        <v>2.1333333333333333</v>
      </c>
      <c r="E93">
        <f>100*HousePrices!I94</f>
        <v>91.469639941290552</v>
      </c>
      <c r="F93">
        <v>92</v>
      </c>
    </row>
    <row r="94" spans="1:6">
      <c r="A94" s="8" t="s">
        <v>125</v>
      </c>
      <c r="B94" s="7">
        <f>100*LN(data!B225)</f>
        <v>920.96879592012431</v>
      </c>
      <c r="C94">
        <f>400*LN(data!C225/data!C224)</f>
        <v>1.0027056997470083</v>
      </c>
      <c r="D94">
        <f>data!H225</f>
        <v>1.7333333333333332</v>
      </c>
      <c r="E94">
        <f>100*HousePrices!I95</f>
        <v>92.61947076642079</v>
      </c>
      <c r="F94">
        <v>93</v>
      </c>
    </row>
    <row r="95" spans="1:6">
      <c r="A95" s="8" t="s">
        <v>126</v>
      </c>
      <c r="B95" s="7">
        <f>100*LN(data!B226)</f>
        <v>921.55841990512306</v>
      </c>
      <c r="C95">
        <f>400*LN(data!C226/data!C225)</f>
        <v>1.7785437358096245</v>
      </c>
      <c r="D95">
        <f>data!H226</f>
        <v>1.75</v>
      </c>
      <c r="E95">
        <f>100*HousePrices!I96</f>
        <v>93.921743303949341</v>
      </c>
      <c r="F95">
        <v>94</v>
      </c>
    </row>
    <row r="96" spans="1:6">
      <c r="A96" s="8" t="s">
        <v>127</v>
      </c>
      <c r="B96" s="7">
        <f>100*LN(data!B227)</f>
        <v>922.19991436030659</v>
      </c>
      <c r="C96">
        <f>400*LN(data!C227/data!C226)</f>
        <v>1.2759794441793655</v>
      </c>
      <c r="D96">
        <f>data!H227</f>
        <v>1.74</v>
      </c>
      <c r="E96">
        <f>100*HousePrices!I97</f>
        <v>95.38656279844453</v>
      </c>
      <c r="F96">
        <v>95</v>
      </c>
    </row>
    <row r="97" spans="1:6">
      <c r="A97" s="8" t="s">
        <v>128</v>
      </c>
      <c r="B97" s="7">
        <f>100*LN(data!B228)</f>
        <v>922.38410266280346</v>
      </c>
      <c r="C97">
        <f>400*LN(data!C228/data!C227)</f>
        <v>1.9483758228843302</v>
      </c>
      <c r="D97">
        <f>data!H228</f>
        <v>1.4433333333333334</v>
      </c>
      <c r="E97">
        <f>100*HousePrices!I98</f>
        <v>96.464701766276477</v>
      </c>
      <c r="F97">
        <v>96</v>
      </c>
    </row>
    <row r="98" spans="1:6">
      <c r="A98" s="8" t="s">
        <v>129</v>
      </c>
      <c r="B98" s="7">
        <f>100*LN(data!B229)</f>
        <v>922.8614184171048</v>
      </c>
      <c r="C98">
        <f>400*LN(data!C229/data!C228)</f>
        <v>2.846120486954284</v>
      </c>
      <c r="D98">
        <f>data!H229</f>
        <v>1.25</v>
      </c>
      <c r="E98">
        <f>100*HousePrices!I99</f>
        <v>96.983096296775884</v>
      </c>
      <c r="F98">
        <v>97</v>
      </c>
    </row>
    <row r="99" spans="1:6">
      <c r="A99" s="8" t="s">
        <v>130</v>
      </c>
      <c r="B99" s="7">
        <f>100*LN(data!B230)</f>
        <v>923.86749299908502</v>
      </c>
      <c r="C99">
        <f>400*LN(data!C230/data!C229)</f>
        <v>1.1320458670272753</v>
      </c>
      <c r="D99">
        <f>data!H230</f>
        <v>1.2466666666666668</v>
      </c>
      <c r="E99">
        <f>100*HousePrices!I100</f>
        <v>98.044490851689048</v>
      </c>
      <c r="F99">
        <v>98</v>
      </c>
    </row>
    <row r="100" spans="1:6">
      <c r="A100" s="8" t="s">
        <v>131</v>
      </c>
      <c r="B100" s="7">
        <f>100*LN(data!B231)</f>
        <v>925.65406137615958</v>
      </c>
      <c r="C100">
        <f>400*LN(data!C231/data!C230)</f>
        <v>1.3173116502848949</v>
      </c>
      <c r="D100">
        <f>data!H231</f>
        <v>1.0166666666666666</v>
      </c>
      <c r="E100">
        <f>100*HousePrices!I101</f>
        <v>98.884031178080804</v>
      </c>
      <c r="F100">
        <v>99</v>
      </c>
    </row>
    <row r="101" spans="1:6">
      <c r="A101" s="8" t="s">
        <v>132</v>
      </c>
      <c r="B101" s="7">
        <f>100*LN(data!B232)</f>
        <v>926.67896066302296</v>
      </c>
      <c r="C101">
        <f>400*LN(data!C232/data!C231)</f>
        <v>1.4106310259446275</v>
      </c>
      <c r="D101">
        <f>data!H232</f>
        <v>1.0066666666666666</v>
      </c>
      <c r="E101">
        <f>100*HousePrices!I102</f>
        <v>101.39222630699072</v>
      </c>
      <c r="F101">
        <v>100</v>
      </c>
    </row>
    <row r="102" spans="1:6">
      <c r="A102" s="8" t="s">
        <v>133</v>
      </c>
      <c r="B102" s="7">
        <f>100*LN(data!B233)</f>
        <v>927.7760954731425</v>
      </c>
      <c r="C102">
        <f>400*LN(data!C233/data!C232)</f>
        <v>2.7057347204210438</v>
      </c>
      <c r="D102">
        <f>data!H233</f>
        <v>1.0033333333333332</v>
      </c>
      <c r="E102">
        <f>100*HousePrices!I103</f>
        <v>102.35895282584444</v>
      </c>
      <c r="F102">
        <v>101</v>
      </c>
    </row>
    <row r="103" spans="1:6">
      <c r="A103" s="8" t="s">
        <v>134</v>
      </c>
      <c r="B103" s="7">
        <f>100*LN(data!B234)</f>
        <v>928.58861528445243</v>
      </c>
      <c r="C103">
        <f>400*LN(data!C234/data!C233)</f>
        <v>3.1466826466185016</v>
      </c>
      <c r="D103">
        <f>data!H234</f>
        <v>1.01</v>
      </c>
      <c r="E103">
        <f>100*HousePrices!I104</f>
        <v>104.09266955241981</v>
      </c>
      <c r="F103">
        <v>102</v>
      </c>
    </row>
    <row r="104" spans="1:6">
      <c r="A104" s="8" t="s">
        <v>135</v>
      </c>
      <c r="B104" s="7">
        <f>100*LN(data!B235)</f>
        <v>929.56960791005804</v>
      </c>
      <c r="C104">
        <f>400*LN(data!C235/data!C234)</f>
        <v>1.4369171633771012</v>
      </c>
      <c r="D104">
        <f>data!H235</f>
        <v>1.4333333333333333</v>
      </c>
      <c r="E104">
        <f>100*HousePrices!I105</f>
        <v>107.02210926811748</v>
      </c>
      <c r="F104">
        <v>103</v>
      </c>
    </row>
    <row r="105" spans="1:6">
      <c r="A105" s="8" t="s">
        <v>136</v>
      </c>
      <c r="B105" s="7">
        <f>100*LN(data!B236)</f>
        <v>930.5133872870399</v>
      </c>
      <c r="C105">
        <f>400*LN(data!C236/data!C235)</f>
        <v>2.2722528954880969</v>
      </c>
      <c r="D105">
        <f>data!H236</f>
        <v>1.95</v>
      </c>
      <c r="E105">
        <f>100*HousePrices!I106</f>
        <v>108.76112852525451</v>
      </c>
      <c r="F105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HousePrices</vt:lpstr>
      <vt:lpstr>DataForEviews</vt:lpstr>
      <vt:lpstr>data!Print_Area</vt:lpstr>
    </vt:vector>
  </TitlesOfParts>
  <Company>National Bank of Belgium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wouterr</dc:creator>
  <cp:lastModifiedBy>928176</cp:lastModifiedBy>
  <dcterms:created xsi:type="dcterms:W3CDTF">2007-01-17T15:27:05Z</dcterms:created>
  <dcterms:modified xsi:type="dcterms:W3CDTF">2012-04-22T10:56:19Z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-783192072</vt:i4>
  </property>
  <property fmtid="{D5CDD505-2E9C-101B-9397-08002B2CF9AE}" pid="3" name="_NewReviewCycle">
    <vt:lpwstr/>
  </property>
  <property fmtid="{D5CDD505-2E9C-101B-9397-08002B2CF9AE}" pid="4" name="_EmailSubject">
    <vt:lpwstr>House price data</vt:lpwstr>
  </property>
  <property fmtid="{D5CDD505-2E9C-101B-9397-08002B2CF9AE}" pid="5" name="_AuthorEmail">
    <vt:lpwstr>Richard.Harrison@bankofengland.gsi.gov.uk</vt:lpwstr>
  </property>
  <property fmtid="{D5CDD505-2E9C-101B-9397-08002B2CF9AE}" pid="6" name="_AuthorEmailDisplayName">
    <vt:lpwstr>Harrison, Richard</vt:lpwstr>
  </property>
</Properties>
</file>